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90" windowWidth="18315" windowHeight="8490" tabRatio="823" activeTab="0"/>
  </bookViews>
  <sheets>
    <sheet name="南北線" sheetId="6" r:id="rId1"/>
    <sheet name="南北線時刻表" sheetId="15" r:id="rId2"/>
    <sheet name="羽鳥線" sheetId="7" r:id="rId3"/>
    <sheet name="羽鳥線時刻表" sheetId="18" r:id="rId4"/>
    <sheet name="丸子北街道線" sheetId="8" r:id="rId5"/>
    <sheet name="丸子北街道線時刻表" sheetId="19" r:id="rId6"/>
    <sheet name="駿府環状線" sheetId="9" r:id="rId7"/>
    <sheet name="駿府環状線時刻表" sheetId="20" r:id="rId8"/>
    <sheet name="安倍川線" sheetId="10" r:id="rId9"/>
    <sheet name="安倍川線時刻表" sheetId="22" r:id="rId10"/>
    <sheet name="日本平線" sheetId="11" r:id="rId11"/>
    <sheet name="日本平線・清水線時刻表" sheetId="23" r:id="rId12"/>
    <sheet name="清水線" sheetId="13" r:id="rId13"/>
    <sheet name="テンプレート" sheetId="1" r:id="rId14"/>
    <sheet name="時刻表テンプレート" sheetId="17" r:id="rId15"/>
  </sheets>
  <definedNames/>
  <calcPr calcId="144525"/>
</workbook>
</file>

<file path=xl/sharedStrings.xml><?xml version="1.0" encoding="utf-8"?>
<sst xmlns="http://schemas.openxmlformats.org/spreadsheetml/2006/main" count="1857" uniqueCount="434">
  <si>
    <t>線名：</t>
    <rPh sb="0" eb="2">
      <t>センメイ</t>
    </rPh>
    <phoneticPr fontId="2"/>
  </si>
  <si>
    <t>駅番</t>
    <rPh sb="0" eb="1">
      <t>エキ</t>
    </rPh>
    <rPh sb="1" eb="2">
      <t>バン</t>
    </rPh>
    <phoneticPr fontId="2"/>
  </si>
  <si>
    <t>駅名</t>
    <rPh sb="0" eb="2">
      <t>エキメイ</t>
    </rPh>
    <phoneticPr fontId="2"/>
  </si>
  <si>
    <t>接続路線</t>
    <rPh sb="0" eb="2">
      <t>セツゾク</t>
    </rPh>
    <rPh sb="2" eb="4">
      <t>ロセン</t>
    </rPh>
    <phoneticPr fontId="2"/>
  </si>
  <si>
    <t>駅間距離(km)</t>
    <rPh sb="0" eb="1">
      <t>エキ</t>
    </rPh>
    <rPh sb="1" eb="2">
      <t>アイダ</t>
    </rPh>
    <rPh sb="2" eb="4">
      <t>キョリ</t>
    </rPh>
    <phoneticPr fontId="2"/>
  </si>
  <si>
    <t>累積距離(km)</t>
    <rPh sb="0" eb="2">
      <t>ルイセキ</t>
    </rPh>
    <rPh sb="2" eb="4">
      <t>キョリ</t>
    </rPh>
    <phoneticPr fontId="2"/>
  </si>
  <si>
    <t>線名：南北線</t>
    <rPh sb="0" eb="2">
      <t>センメイ</t>
    </rPh>
    <rPh sb="3" eb="6">
      <t>ナンボクセン</t>
    </rPh>
    <phoneticPr fontId="2"/>
  </si>
  <si>
    <t>ラインカラー：</t>
  </si>
  <si>
    <t>近隣施設</t>
    <rPh sb="0" eb="2">
      <t>キンリン</t>
    </rPh>
    <rPh sb="2" eb="4">
      <t>シセツ</t>
    </rPh>
    <phoneticPr fontId="2"/>
  </si>
  <si>
    <t>使用車両：</t>
    <rPh sb="0" eb="2">
      <t>シヨウ</t>
    </rPh>
    <rPh sb="2" eb="4">
      <t>シャリョウ</t>
    </rPh>
    <phoneticPr fontId="2"/>
  </si>
  <si>
    <t>両数：</t>
    <rPh sb="0" eb="1">
      <t>リョウ</t>
    </rPh>
    <rPh sb="1" eb="2">
      <t>スウ</t>
    </rPh>
    <phoneticPr fontId="2"/>
  </si>
  <si>
    <t>安倍口団地</t>
    <rPh sb="0" eb="5">
      <t>アベグチダンチ</t>
    </rPh>
    <phoneticPr fontId="2"/>
  </si>
  <si>
    <t>中部運転免許センター</t>
    <rPh sb="0" eb="2">
      <t>チュウブ</t>
    </rPh>
    <rPh sb="2" eb="4">
      <t>ウンテン</t>
    </rPh>
    <rPh sb="4" eb="6">
      <t>メンキョ</t>
    </rPh>
    <phoneticPr fontId="2"/>
  </si>
  <si>
    <t>基</t>
    <rPh sb="0" eb="1">
      <t>モト</t>
    </rPh>
    <phoneticPr fontId="2"/>
  </si>
  <si>
    <t>※</t>
  </si>
  <si>
    <t>松富</t>
    <rPh sb="0" eb="1">
      <t>マツ</t>
    </rPh>
    <rPh sb="1" eb="2">
      <t>トミ</t>
    </rPh>
    <phoneticPr fontId="2"/>
  </si>
  <si>
    <t>10m単位四捨五入</t>
    <rPh sb="3" eb="5">
      <t>タンイ</t>
    </rPh>
    <rPh sb="5" eb="9">
      <t>シシャゴニュウ</t>
    </rPh>
    <phoneticPr fontId="2"/>
  </si>
  <si>
    <t>昭府</t>
    <rPh sb="0" eb="2">
      <t>ショウブ</t>
    </rPh>
    <phoneticPr fontId="2"/>
  </si>
  <si>
    <t>安倍口団地</t>
    <rPh sb="0" eb="2">
      <t>アベ</t>
    </rPh>
    <rPh sb="2" eb="3">
      <t>クチ</t>
    </rPh>
    <rPh sb="3" eb="5">
      <t>ダンチ</t>
    </rPh>
    <phoneticPr fontId="2"/>
  </si>
  <si>
    <t>第二東名IC</t>
    <rPh sb="0" eb="2">
      <t>ダイニ</t>
    </rPh>
    <rPh sb="2" eb="4">
      <t>トウメイ</t>
    </rPh>
    <phoneticPr fontId="2"/>
  </si>
  <si>
    <t>北部体育館、免許センター</t>
    <rPh sb="0" eb="2">
      <t>ホクブ</t>
    </rPh>
    <rPh sb="2" eb="5">
      <t>タイイクカン</t>
    </rPh>
    <rPh sb="6" eb="8">
      <t>メンキョ</t>
    </rPh>
    <phoneticPr fontId="2"/>
  </si>
  <si>
    <t>スーパーもちづき</t>
  </si>
  <si>
    <t>美和検車区</t>
    <rPh sb="0" eb="2">
      <t>ミワ</t>
    </rPh>
    <rPh sb="2" eb="5">
      <t>ケンシャク</t>
    </rPh>
    <phoneticPr fontId="2"/>
  </si>
  <si>
    <t>検</t>
    <rPh sb="0" eb="1">
      <t>ケン</t>
    </rPh>
    <phoneticPr fontId="2"/>
  </si>
  <si>
    <t>バイパス昭府IC</t>
    <rPh sb="4" eb="6">
      <t>ショウブ</t>
    </rPh>
    <phoneticPr fontId="2"/>
  </si>
  <si>
    <t>籠上</t>
    <rPh sb="0" eb="1">
      <t>カゴ</t>
    </rPh>
    <rPh sb="1" eb="2">
      <t>ウエ</t>
    </rPh>
    <phoneticPr fontId="2"/>
  </si>
  <si>
    <t>籠上中学校</t>
    <rPh sb="0" eb="1">
      <t>カゴ</t>
    </rPh>
    <rPh sb="1" eb="2">
      <t>ウエ</t>
    </rPh>
    <rPh sb="2" eb="5">
      <t>チュウガッコウ</t>
    </rPh>
    <phoneticPr fontId="2"/>
  </si>
  <si>
    <t>浅間神社</t>
    <rPh sb="0" eb="2">
      <t>センゲン</t>
    </rPh>
    <rPh sb="2" eb="4">
      <t>ジンジャ</t>
    </rPh>
    <phoneticPr fontId="2"/>
  </si>
  <si>
    <t>中町</t>
    <rPh sb="0" eb="2">
      <t>ナカチョウ</t>
    </rPh>
    <phoneticPr fontId="2"/>
  </si>
  <si>
    <t>末広中学校</t>
    <rPh sb="0" eb="2">
      <t>スエヒロ</t>
    </rPh>
    <rPh sb="2" eb="5">
      <t>チュウガッコウ</t>
    </rPh>
    <phoneticPr fontId="2"/>
  </si>
  <si>
    <t>呉服町</t>
    <rPh sb="0" eb="3">
      <t>ゴフクチョウ</t>
    </rPh>
    <phoneticPr fontId="2"/>
  </si>
  <si>
    <t>静岡</t>
    <rPh sb="0" eb="2">
      <t>シズオカ</t>
    </rPh>
    <phoneticPr fontId="2"/>
  </si>
  <si>
    <t>青葉公園、伊勢丹</t>
    <rPh sb="0" eb="2">
      <t>アオバ</t>
    </rPh>
    <rPh sb="2" eb="4">
      <t>コウエン</t>
    </rPh>
    <rPh sb="5" eb="8">
      <t>イセタン</t>
    </rPh>
    <phoneticPr fontId="2"/>
  </si>
  <si>
    <t>静岡駅</t>
    <rPh sb="0" eb="3">
      <t>シズオカエキ</t>
    </rPh>
    <phoneticPr fontId="2"/>
  </si>
  <si>
    <t>稲川</t>
    <rPh sb="0" eb="2">
      <t>イナガワ</t>
    </rPh>
    <phoneticPr fontId="2"/>
  </si>
  <si>
    <t>両数：3</t>
    <rPh sb="0" eb="1">
      <t>リョウ</t>
    </rPh>
    <rPh sb="1" eb="2">
      <t>スウ</t>
    </rPh>
    <phoneticPr fontId="2"/>
  </si>
  <si>
    <t>稲川交差点</t>
    <rPh sb="0" eb="2">
      <t>イナガワ</t>
    </rPh>
    <rPh sb="2" eb="5">
      <t>コウサテン</t>
    </rPh>
    <phoneticPr fontId="2"/>
  </si>
  <si>
    <t>大坪町</t>
    <rPh sb="0" eb="3">
      <t>オオツボチョウ</t>
    </rPh>
    <phoneticPr fontId="2"/>
  </si>
  <si>
    <t>駿河区役所</t>
    <rPh sb="0" eb="2">
      <t>スルガ</t>
    </rPh>
    <rPh sb="2" eb="3">
      <t>ク</t>
    </rPh>
    <rPh sb="3" eb="5">
      <t>ヤクショ</t>
    </rPh>
    <phoneticPr fontId="2"/>
  </si>
  <si>
    <t>バロー、セントラルガーデン</t>
  </si>
  <si>
    <t>セントラルスクエア、SBS</t>
  </si>
  <si>
    <t>登呂遺跡</t>
    <rPh sb="0" eb="2">
      <t>トロ</t>
    </rPh>
    <rPh sb="2" eb="4">
      <t>イセキ</t>
    </rPh>
    <phoneticPr fontId="2"/>
  </si>
  <si>
    <t>高松</t>
    <rPh sb="0" eb="2">
      <t>タカマツ</t>
    </rPh>
    <phoneticPr fontId="2"/>
  </si>
  <si>
    <t>大谷</t>
    <rPh sb="0" eb="2">
      <t>オオタニ</t>
    </rPh>
    <phoneticPr fontId="2"/>
  </si>
  <si>
    <t>大谷不動山公園、クリエイト</t>
    <rPh sb="0" eb="2">
      <t>オオタニ</t>
    </rPh>
    <rPh sb="2" eb="4">
      <t>フドウ</t>
    </rPh>
    <rPh sb="4" eb="5">
      <t>ヤマ</t>
    </rPh>
    <rPh sb="5" eb="7">
      <t>コウエン</t>
    </rPh>
    <phoneticPr fontId="2"/>
  </si>
  <si>
    <t>高松公園、宮竹小学校</t>
    <rPh sb="0" eb="2">
      <t>タカマツ</t>
    </rPh>
    <rPh sb="2" eb="4">
      <t>コウエン</t>
    </rPh>
    <rPh sb="5" eb="7">
      <t>ミヤタケ</t>
    </rPh>
    <rPh sb="7" eb="10">
      <t>ショウガッコウ</t>
    </rPh>
    <phoneticPr fontId="2"/>
  </si>
  <si>
    <t>高松浄化センター、東名下</t>
    <rPh sb="0" eb="2">
      <t>タカマツ</t>
    </rPh>
    <rPh sb="2" eb="4">
      <t>ジョウカ</t>
    </rPh>
    <rPh sb="9" eb="11">
      <t>トウメイ</t>
    </rPh>
    <rPh sb="11" eb="12">
      <t>シタ</t>
    </rPh>
    <phoneticPr fontId="2"/>
  </si>
  <si>
    <t>久能</t>
    <rPh sb="0" eb="2">
      <t>クノウ</t>
    </rPh>
    <phoneticPr fontId="2"/>
  </si>
  <si>
    <t>JA久能、すんぷ夢ひろば</t>
    <rPh sb="2" eb="4">
      <t>クノウ</t>
    </rPh>
    <rPh sb="8" eb="9">
      <t>ユメ</t>
    </rPh>
    <phoneticPr fontId="2"/>
  </si>
  <si>
    <t>久能山下</t>
    <rPh sb="0" eb="2">
      <t>クノウ</t>
    </rPh>
    <rPh sb="2" eb="3">
      <t>ザン</t>
    </rPh>
    <rPh sb="3" eb="4">
      <t>シタ</t>
    </rPh>
    <phoneticPr fontId="2"/>
  </si>
  <si>
    <t>久能山東照宮、苺狩申込所</t>
    <rPh sb="0" eb="2">
      <t>クノウ</t>
    </rPh>
    <rPh sb="2" eb="3">
      <t>ザン</t>
    </rPh>
    <rPh sb="3" eb="6">
      <t>トウショウグウ</t>
    </rPh>
    <rPh sb="7" eb="8">
      <t>イチゴ</t>
    </rPh>
    <rPh sb="8" eb="9">
      <t>カリ</t>
    </rPh>
    <rPh sb="9" eb="11">
      <t>モウシコミ</t>
    </rPh>
    <rPh sb="11" eb="12">
      <t>ジョ</t>
    </rPh>
    <phoneticPr fontId="2"/>
  </si>
  <si>
    <t>ラインカラー：オーシャンブルー</t>
  </si>
  <si>
    <t>新清水</t>
    <rPh sb="0" eb="3">
      <t>シンシミズ</t>
    </rPh>
    <phoneticPr fontId="2"/>
  </si>
  <si>
    <t>入江岡</t>
    <rPh sb="0" eb="3">
      <t>イリエオカ</t>
    </rPh>
    <phoneticPr fontId="2"/>
  </si>
  <si>
    <t>桜橋</t>
    <rPh sb="0" eb="2">
      <t>サクラバシ</t>
    </rPh>
    <phoneticPr fontId="2"/>
  </si>
  <si>
    <t>狐ヶ崎</t>
    <rPh sb="0" eb="3">
      <t>キツネガサキ</t>
    </rPh>
    <phoneticPr fontId="2"/>
  </si>
  <si>
    <t>御門台</t>
    <rPh sb="0" eb="3">
      <t>ミカドダイ</t>
    </rPh>
    <phoneticPr fontId="2"/>
  </si>
  <si>
    <t>草薙</t>
    <rPh sb="0" eb="2">
      <t>クサナギ</t>
    </rPh>
    <phoneticPr fontId="2"/>
  </si>
  <si>
    <t>県立美術館前</t>
    <rPh sb="0" eb="2">
      <t>ケンリツ</t>
    </rPh>
    <rPh sb="2" eb="5">
      <t>ビジュツカン</t>
    </rPh>
    <rPh sb="5" eb="6">
      <t>マエ</t>
    </rPh>
    <phoneticPr fontId="2"/>
  </si>
  <si>
    <t>県総合運動場</t>
    <rPh sb="0" eb="1">
      <t>ケン</t>
    </rPh>
    <rPh sb="1" eb="3">
      <t>ソウゴウ</t>
    </rPh>
    <rPh sb="3" eb="6">
      <t>ウンドウジョウ</t>
    </rPh>
    <phoneticPr fontId="2"/>
  </si>
  <si>
    <t>古庄</t>
    <rPh sb="0" eb="2">
      <t>フルショウ</t>
    </rPh>
    <phoneticPr fontId="2"/>
  </si>
  <si>
    <t>長沼</t>
    <rPh sb="0" eb="2">
      <t>ナガヌマ</t>
    </rPh>
    <phoneticPr fontId="2"/>
  </si>
  <si>
    <t>柚木</t>
    <rPh sb="0" eb="2">
      <t>ユノキ</t>
    </rPh>
    <phoneticPr fontId="2"/>
  </si>
  <si>
    <t>春日町</t>
    <rPh sb="0" eb="3">
      <t>カスガチョウ</t>
    </rPh>
    <phoneticPr fontId="2"/>
  </si>
  <si>
    <t>音羽町</t>
    <rPh sb="0" eb="3">
      <t>オトワチョウ</t>
    </rPh>
    <phoneticPr fontId="2"/>
  </si>
  <si>
    <t>日吉町</t>
    <rPh sb="0" eb="3">
      <t>ヒヨシチョウ</t>
    </rPh>
    <phoneticPr fontId="2"/>
  </si>
  <si>
    <t>新静岡</t>
    <rPh sb="0" eb="1">
      <t>シン</t>
    </rPh>
    <rPh sb="1" eb="3">
      <t>シズオカ</t>
    </rPh>
    <phoneticPr fontId="2"/>
  </si>
  <si>
    <t>JR</t>
  </si>
  <si>
    <t>本通三丁目</t>
    <rPh sb="0" eb="2">
      <t>ホントオリ</t>
    </rPh>
    <rPh sb="2" eb="5">
      <t>サンチョウメ</t>
    </rPh>
    <phoneticPr fontId="2"/>
  </si>
  <si>
    <t>新富町</t>
    <rPh sb="0" eb="3">
      <t>シントミチョウ</t>
    </rPh>
    <phoneticPr fontId="2"/>
  </si>
  <si>
    <t>山崎</t>
    <rPh sb="0" eb="2">
      <t>ヤマザキ</t>
    </rPh>
    <phoneticPr fontId="2"/>
  </si>
  <si>
    <t>羽鳥</t>
    <rPh sb="0" eb="2">
      <t>ハトリ</t>
    </rPh>
    <phoneticPr fontId="2"/>
  </si>
  <si>
    <t>羽鳥本町</t>
    <rPh sb="0" eb="2">
      <t>ハトリ</t>
    </rPh>
    <rPh sb="2" eb="4">
      <t>ホンチョウ</t>
    </rPh>
    <phoneticPr fontId="2"/>
  </si>
  <si>
    <t>新間</t>
    <rPh sb="0" eb="2">
      <t>シンマ</t>
    </rPh>
    <phoneticPr fontId="2"/>
  </si>
  <si>
    <t>藁科車両基地</t>
    <rPh sb="0" eb="2">
      <t>ワラシナ</t>
    </rPh>
    <rPh sb="2" eb="4">
      <t>シャリョウ</t>
    </rPh>
    <rPh sb="4" eb="6">
      <t>キチ</t>
    </rPh>
    <phoneticPr fontId="2"/>
  </si>
  <si>
    <t>ラインカラー：ラベンダー</t>
  </si>
  <si>
    <t>線名：羽鳥線</t>
    <rPh sb="0" eb="2">
      <t>センメイ</t>
    </rPh>
    <rPh sb="3" eb="5">
      <t>ハトリ</t>
    </rPh>
    <rPh sb="5" eb="6">
      <t>セン</t>
    </rPh>
    <phoneticPr fontId="2"/>
  </si>
  <si>
    <t>線名：丸子北街道線</t>
    <rPh sb="0" eb="2">
      <t>センメイ</t>
    </rPh>
    <rPh sb="3" eb="5">
      <t>マリコ</t>
    </rPh>
    <rPh sb="5" eb="6">
      <t>キタ</t>
    </rPh>
    <rPh sb="6" eb="8">
      <t>カイドウ</t>
    </rPh>
    <rPh sb="8" eb="9">
      <t>セン</t>
    </rPh>
    <phoneticPr fontId="2"/>
  </si>
  <si>
    <t>工</t>
    <rPh sb="0" eb="1">
      <t>コウ</t>
    </rPh>
    <phoneticPr fontId="2"/>
  </si>
  <si>
    <t>丸子車両工場</t>
    <rPh sb="0" eb="2">
      <t>マリコ</t>
    </rPh>
    <rPh sb="2" eb="4">
      <t>シャリョウ</t>
    </rPh>
    <rPh sb="4" eb="6">
      <t>コウジョウ</t>
    </rPh>
    <phoneticPr fontId="2"/>
  </si>
  <si>
    <t>二軒家</t>
    <rPh sb="0" eb="2">
      <t>ニケン</t>
    </rPh>
    <rPh sb="2" eb="3">
      <t>イエ</t>
    </rPh>
    <phoneticPr fontId="2"/>
  </si>
  <si>
    <t>駿府匠宿入口</t>
    <rPh sb="0" eb="2">
      <t>スンプ</t>
    </rPh>
    <rPh sb="2" eb="3">
      <t>タクミ</t>
    </rPh>
    <rPh sb="3" eb="4">
      <t>シュク</t>
    </rPh>
    <rPh sb="4" eb="6">
      <t>イリグチ</t>
    </rPh>
    <phoneticPr fontId="2"/>
  </si>
  <si>
    <t>丸子</t>
    <rPh sb="0" eb="2">
      <t>マリコ</t>
    </rPh>
    <phoneticPr fontId="2"/>
  </si>
  <si>
    <t>手越原</t>
    <rPh sb="0" eb="2">
      <t>テゴシ</t>
    </rPh>
    <rPh sb="2" eb="3">
      <t>ハラ</t>
    </rPh>
    <phoneticPr fontId="2"/>
  </si>
  <si>
    <t>丸子営業所</t>
    <rPh sb="0" eb="2">
      <t>マリコ</t>
    </rPh>
    <rPh sb="2" eb="5">
      <t>エイギョウショ</t>
    </rPh>
    <phoneticPr fontId="2"/>
  </si>
  <si>
    <t>JA長田じまん市、長田西中</t>
    <rPh sb="2" eb="4">
      <t>オサダ</t>
    </rPh>
    <rPh sb="7" eb="8">
      <t>イチ</t>
    </rPh>
    <rPh sb="9" eb="11">
      <t>オサダ</t>
    </rPh>
    <rPh sb="11" eb="12">
      <t>ニシ</t>
    </rPh>
    <rPh sb="12" eb="13">
      <t>チュウ</t>
    </rPh>
    <phoneticPr fontId="2"/>
  </si>
  <si>
    <t>丸子新田</t>
    <rPh sb="0" eb="2">
      <t>マリコ</t>
    </rPh>
    <rPh sb="2" eb="4">
      <t>シンデン</t>
    </rPh>
    <phoneticPr fontId="2"/>
  </si>
  <si>
    <t>ケーヨーデイツー</t>
  </si>
  <si>
    <t>南安倍</t>
    <rPh sb="0" eb="1">
      <t>ミナミ</t>
    </rPh>
    <rPh sb="1" eb="3">
      <t>アベ</t>
    </rPh>
    <phoneticPr fontId="2"/>
  </si>
  <si>
    <t>駒形小学校</t>
    <rPh sb="0" eb="2">
      <t>コマガタ</t>
    </rPh>
    <rPh sb="2" eb="5">
      <t>ショウガッコウ</t>
    </rPh>
    <phoneticPr fontId="2"/>
  </si>
  <si>
    <t>清閑町</t>
    <rPh sb="0" eb="3">
      <t>セイカンチョウ</t>
    </rPh>
    <phoneticPr fontId="2"/>
  </si>
  <si>
    <t>戸隠そば</t>
    <rPh sb="0" eb="2">
      <t>トガクシ</t>
    </rPh>
    <phoneticPr fontId="2"/>
  </si>
  <si>
    <t>馬渕一丁目</t>
    <rPh sb="0" eb="2">
      <t>マブチ</t>
    </rPh>
    <rPh sb="2" eb="5">
      <t>イッチョウメ</t>
    </rPh>
    <phoneticPr fontId="2"/>
  </si>
  <si>
    <t>あざれあ</t>
  </si>
  <si>
    <t>鷹匠</t>
    <rPh sb="0" eb="2">
      <t>タカジョウ</t>
    </rPh>
    <phoneticPr fontId="2"/>
  </si>
  <si>
    <t>羽鳥線（新静岡と連絡運輸）</t>
    <rPh sb="0" eb="2">
      <t>ハトリ</t>
    </rPh>
    <rPh sb="2" eb="3">
      <t>セン</t>
    </rPh>
    <rPh sb="4" eb="5">
      <t>シン</t>
    </rPh>
    <rPh sb="5" eb="7">
      <t>シズオカ</t>
    </rPh>
    <rPh sb="8" eb="10">
      <t>レンラク</t>
    </rPh>
    <rPh sb="10" eb="12">
      <t>ウンユ</t>
    </rPh>
    <phoneticPr fontId="2"/>
  </si>
  <si>
    <t>しずてつストア、新静岡駅</t>
    <rPh sb="8" eb="9">
      <t>シン</t>
    </rPh>
    <rPh sb="9" eb="11">
      <t>シズオカ</t>
    </rPh>
    <rPh sb="11" eb="12">
      <t>エキ</t>
    </rPh>
    <phoneticPr fontId="2"/>
  </si>
  <si>
    <t>市民文化会館</t>
    <rPh sb="0" eb="2">
      <t>シミン</t>
    </rPh>
    <rPh sb="2" eb="4">
      <t>ブンカ</t>
    </rPh>
    <rPh sb="4" eb="6">
      <t>カイカン</t>
    </rPh>
    <phoneticPr fontId="2"/>
  </si>
  <si>
    <t>水落交番</t>
    <rPh sb="0" eb="2">
      <t>ミズオチ</t>
    </rPh>
    <rPh sb="2" eb="4">
      <t>コウバン</t>
    </rPh>
    <phoneticPr fontId="2"/>
  </si>
  <si>
    <t>太田町</t>
    <rPh sb="0" eb="3">
      <t>オオタチョウ</t>
    </rPh>
    <phoneticPr fontId="2"/>
  </si>
  <si>
    <t>（静岡学園）、横内小</t>
    <rPh sb="1" eb="3">
      <t>シズオカ</t>
    </rPh>
    <rPh sb="3" eb="5">
      <t>ガクエン</t>
    </rPh>
    <rPh sb="7" eb="9">
      <t>ヨコウチ</t>
    </rPh>
    <rPh sb="9" eb="10">
      <t>ショウ</t>
    </rPh>
    <phoneticPr fontId="2"/>
  </si>
  <si>
    <t>沓谷</t>
    <rPh sb="0" eb="2">
      <t>クツノヤ</t>
    </rPh>
    <phoneticPr fontId="2"/>
  </si>
  <si>
    <t>市高入口三角地帯</t>
    <rPh sb="0" eb="1">
      <t>シ</t>
    </rPh>
    <rPh sb="1" eb="2">
      <t>コウ</t>
    </rPh>
    <rPh sb="2" eb="4">
      <t>イリグチ</t>
    </rPh>
    <rPh sb="4" eb="6">
      <t>サンカク</t>
    </rPh>
    <rPh sb="6" eb="8">
      <t>チタイ</t>
    </rPh>
    <phoneticPr fontId="2"/>
  </si>
  <si>
    <t>愛宕霊園</t>
    <rPh sb="0" eb="2">
      <t>アタゴ</t>
    </rPh>
    <rPh sb="2" eb="4">
      <t>レイエン</t>
    </rPh>
    <phoneticPr fontId="2"/>
  </si>
  <si>
    <t>東千代田</t>
    <rPh sb="0" eb="1">
      <t>ヒガシ</t>
    </rPh>
    <rPh sb="1" eb="4">
      <t>チヨダ</t>
    </rPh>
    <phoneticPr fontId="2"/>
  </si>
  <si>
    <t>アップル、デンソー</t>
  </si>
  <si>
    <t>川合</t>
    <rPh sb="0" eb="2">
      <t>カワイ</t>
    </rPh>
    <phoneticPr fontId="2"/>
  </si>
  <si>
    <t>アウトレット、ゲオ</t>
  </si>
  <si>
    <t>瀬名</t>
    <rPh sb="0" eb="2">
      <t>セナ</t>
    </rPh>
    <phoneticPr fontId="2"/>
  </si>
  <si>
    <t>富士屋、長崎屋</t>
    <rPh sb="0" eb="2">
      <t>フジ</t>
    </rPh>
    <rPh sb="2" eb="3">
      <t>ヤ</t>
    </rPh>
    <rPh sb="4" eb="7">
      <t>ナガサキヤ</t>
    </rPh>
    <phoneticPr fontId="2"/>
  </si>
  <si>
    <t>鳥坂</t>
    <rPh sb="0" eb="2">
      <t>トリサカ</t>
    </rPh>
    <phoneticPr fontId="2"/>
  </si>
  <si>
    <t>クレッセ、カワチ薬品</t>
    <rPh sb="8" eb="10">
      <t>ヤクヒン</t>
    </rPh>
    <phoneticPr fontId="2"/>
  </si>
  <si>
    <t>長崎</t>
    <rPh sb="0" eb="2">
      <t>ナガサキ</t>
    </rPh>
    <phoneticPr fontId="2"/>
  </si>
  <si>
    <t>長崎I.C.</t>
    <rPh sb="0" eb="2">
      <t>ナガサキ</t>
    </rPh>
    <phoneticPr fontId="2"/>
  </si>
  <si>
    <t>押切</t>
    <rPh sb="0" eb="2">
      <t>オシキリ</t>
    </rPh>
    <phoneticPr fontId="2"/>
  </si>
  <si>
    <t>飯田</t>
    <rPh sb="0" eb="2">
      <t>イイダ</t>
    </rPh>
    <phoneticPr fontId="2"/>
  </si>
  <si>
    <t>創庫生活館</t>
    <rPh sb="0" eb="2">
      <t>ソウコ</t>
    </rPh>
    <rPh sb="2" eb="4">
      <t>セイカツ</t>
    </rPh>
    <rPh sb="4" eb="5">
      <t>ヤカタ</t>
    </rPh>
    <phoneticPr fontId="2"/>
  </si>
  <si>
    <t>庵原</t>
    <rPh sb="0" eb="2">
      <t>イハラ</t>
    </rPh>
    <phoneticPr fontId="2"/>
  </si>
  <si>
    <t>横砂</t>
    <rPh sb="0" eb="2">
      <t>ヨコスナ</t>
    </rPh>
    <phoneticPr fontId="2"/>
  </si>
  <si>
    <t>タイヨー</t>
  </si>
  <si>
    <t>興津本町</t>
    <rPh sb="0" eb="4">
      <t>オキツホンチョウ</t>
    </rPh>
    <phoneticPr fontId="2"/>
  </si>
  <si>
    <t>マックスマリュ、清見潟公園</t>
    <rPh sb="8" eb="10">
      <t>キヨミ</t>
    </rPh>
    <rPh sb="10" eb="11">
      <t>ガタ</t>
    </rPh>
    <rPh sb="11" eb="13">
      <t>コウエン</t>
    </rPh>
    <phoneticPr fontId="2"/>
  </si>
  <si>
    <t>興津</t>
    <rPh sb="0" eb="2">
      <t>オキツ</t>
    </rPh>
    <phoneticPr fontId="2"/>
  </si>
  <si>
    <t>興津駅</t>
    <rPh sb="0" eb="2">
      <t>オキツ</t>
    </rPh>
    <rPh sb="2" eb="3">
      <t>エキ</t>
    </rPh>
    <phoneticPr fontId="2"/>
  </si>
  <si>
    <t>JR</t>
  </si>
  <si>
    <t>興津東</t>
    <rPh sb="0" eb="2">
      <t>オキツ</t>
    </rPh>
    <rPh sb="2" eb="3">
      <t>ヒガシ</t>
    </rPh>
    <phoneticPr fontId="2"/>
  </si>
  <si>
    <t>介護施設</t>
    <rPh sb="0" eb="2">
      <t>カイゴ</t>
    </rPh>
    <rPh sb="2" eb="4">
      <t>シセツ</t>
    </rPh>
    <phoneticPr fontId="2"/>
  </si>
  <si>
    <t>ラインカラー：レッド</t>
  </si>
  <si>
    <t>線名：駿府環状線</t>
    <rPh sb="0" eb="2">
      <t>センメイ</t>
    </rPh>
    <rPh sb="3" eb="5">
      <t>スンプ</t>
    </rPh>
    <rPh sb="5" eb="8">
      <t>カンジョウセン</t>
    </rPh>
    <phoneticPr fontId="2"/>
  </si>
  <si>
    <t>紺屋町</t>
    <rPh sb="0" eb="3">
      <t>コウヤマチ</t>
    </rPh>
    <phoneticPr fontId="2"/>
  </si>
  <si>
    <t>スクランブル交差点</t>
    <rPh sb="6" eb="9">
      <t>コウサテン</t>
    </rPh>
    <phoneticPr fontId="2"/>
  </si>
  <si>
    <t>伊勢丹、区役所</t>
    <rPh sb="0" eb="3">
      <t>イセタン</t>
    </rPh>
    <rPh sb="4" eb="7">
      <t>クヤクショ</t>
    </rPh>
    <phoneticPr fontId="2"/>
  </si>
  <si>
    <t>JR、南北線（路複）、丸子北街道線</t>
    <rPh sb="3" eb="6">
      <t>ナンボクセン</t>
    </rPh>
    <rPh sb="7" eb="8">
      <t>ミチ</t>
    </rPh>
    <rPh sb="8" eb="9">
      <t>フク</t>
    </rPh>
    <rPh sb="11" eb="13">
      <t>マリコ</t>
    </rPh>
    <rPh sb="13" eb="14">
      <t>キタ</t>
    </rPh>
    <rPh sb="14" eb="16">
      <t>カイドウ</t>
    </rPh>
    <rPh sb="16" eb="17">
      <t>セン</t>
    </rPh>
    <phoneticPr fontId="2"/>
  </si>
  <si>
    <t>南北線（方複）、羽鳥線</t>
    <rPh sb="0" eb="3">
      <t>ナンボクセン</t>
    </rPh>
    <rPh sb="4" eb="5">
      <t>カタ</t>
    </rPh>
    <rPh sb="5" eb="6">
      <t>フク</t>
    </rPh>
    <rPh sb="8" eb="10">
      <t>ハトリ</t>
    </rPh>
    <rPh sb="10" eb="11">
      <t>セン</t>
    </rPh>
    <phoneticPr fontId="2"/>
  </si>
  <si>
    <t>昼間（本/h[間隔]）：20[4]</t>
    <rPh sb="0" eb="2">
      <t>チュウカン</t>
    </rPh>
    <rPh sb="7" eb="9">
      <t>カンカク</t>
    </rPh>
    <phoneticPr fontId="2"/>
  </si>
  <si>
    <t>夕ラッシュ（本/h[間隔]）：</t>
    <rPh sb="0" eb="1">
      <t>ユウ</t>
    </rPh>
    <phoneticPr fontId="2"/>
  </si>
  <si>
    <t>朝ラッシュ（本/h[間隔]）：</t>
    <rPh sb="0" eb="1">
      <t>アサ</t>
    </rPh>
    <phoneticPr fontId="2"/>
  </si>
  <si>
    <t>早朝深夜（本/h[間隔]）：</t>
    <rPh sb="0" eb="2">
      <t>ソウチョウ</t>
    </rPh>
    <rPh sb="2" eb="4">
      <t>シンヤ</t>
    </rPh>
    <phoneticPr fontId="2"/>
  </si>
  <si>
    <t>昼間（本/h[間隔]）：</t>
    <rPh sb="0" eb="2">
      <t>チュウカン</t>
    </rPh>
    <phoneticPr fontId="2"/>
  </si>
  <si>
    <t>中町交差点、NHK</t>
    <rPh sb="0" eb="2">
      <t>ナカチョウ</t>
    </rPh>
    <rPh sb="2" eb="5">
      <t>コウサテン</t>
    </rPh>
    <phoneticPr fontId="2"/>
  </si>
  <si>
    <t>静岡高校前</t>
    <rPh sb="0" eb="2">
      <t>シズオカ</t>
    </rPh>
    <rPh sb="2" eb="4">
      <t>コウコウ</t>
    </rPh>
    <rPh sb="4" eb="5">
      <t>マエ</t>
    </rPh>
    <phoneticPr fontId="2"/>
  </si>
  <si>
    <t>静岡高校</t>
    <rPh sb="0" eb="2">
      <t>シズオカ</t>
    </rPh>
    <rPh sb="2" eb="4">
      <t>コウコウ</t>
    </rPh>
    <phoneticPr fontId="2"/>
  </si>
  <si>
    <t>安東</t>
    <rPh sb="0" eb="2">
      <t>アンドウ</t>
    </rPh>
    <phoneticPr fontId="2"/>
  </si>
  <si>
    <t>安東小学校</t>
    <rPh sb="0" eb="2">
      <t>アンドウ</t>
    </rPh>
    <rPh sb="2" eb="5">
      <t>ショウガッコウ</t>
    </rPh>
    <phoneticPr fontId="2"/>
  </si>
  <si>
    <t>城北高校前</t>
    <rPh sb="0" eb="2">
      <t>ジョウホク</t>
    </rPh>
    <rPh sb="2" eb="4">
      <t>コウコウ</t>
    </rPh>
    <rPh sb="4" eb="5">
      <t>マエ</t>
    </rPh>
    <phoneticPr fontId="2"/>
  </si>
  <si>
    <t>城北高校</t>
    <rPh sb="0" eb="2">
      <t>ジョウホク</t>
    </rPh>
    <rPh sb="2" eb="4">
      <t>コウコウ</t>
    </rPh>
    <phoneticPr fontId="2"/>
  </si>
  <si>
    <t>県立総合病院</t>
    <rPh sb="0" eb="2">
      <t>ケンリツ</t>
    </rPh>
    <rPh sb="2" eb="4">
      <t>ソウゴウ</t>
    </rPh>
    <rPh sb="4" eb="6">
      <t>ビョウイン</t>
    </rPh>
    <phoneticPr fontId="2"/>
  </si>
  <si>
    <t>唐瀬</t>
    <rPh sb="0" eb="2">
      <t>カラセ</t>
    </rPh>
    <phoneticPr fontId="2"/>
  </si>
  <si>
    <t>グルメシティ</t>
  </si>
  <si>
    <t>県営十二双団地</t>
    <rPh sb="0" eb="2">
      <t>ケンエイ</t>
    </rPh>
    <rPh sb="2" eb="4">
      <t>ジュウニ</t>
    </rPh>
    <rPh sb="4" eb="5">
      <t>ソウ</t>
    </rPh>
    <rPh sb="5" eb="7">
      <t>ダンチ</t>
    </rPh>
    <phoneticPr fontId="2"/>
  </si>
  <si>
    <t>西千代田</t>
    <rPh sb="0" eb="1">
      <t>ニシ</t>
    </rPh>
    <rPh sb="1" eb="4">
      <t>チヨダ</t>
    </rPh>
    <phoneticPr fontId="2"/>
  </si>
  <si>
    <t>城東保健エリア</t>
  </si>
  <si>
    <t>保健所、急病センター</t>
    <rPh sb="0" eb="3">
      <t>ホケンジョ</t>
    </rPh>
    <rPh sb="4" eb="6">
      <t>キュウビョウ</t>
    </rPh>
    <phoneticPr fontId="2"/>
  </si>
  <si>
    <t>駿府公園</t>
    <rPh sb="0" eb="2">
      <t>スンプ</t>
    </rPh>
    <rPh sb="2" eb="4">
      <t>コウエン</t>
    </rPh>
    <phoneticPr fontId="2"/>
  </si>
  <si>
    <t>3とは別ホーム</t>
    <rPh sb="3" eb="4">
      <t>ベツ</t>
    </rPh>
    <phoneticPr fontId="2"/>
  </si>
  <si>
    <t>七間町</t>
    <rPh sb="0" eb="3">
      <t>シチケンチョウ</t>
    </rPh>
    <phoneticPr fontId="2"/>
  </si>
  <si>
    <t>シネマ通り</t>
    <rPh sb="3" eb="4">
      <t>ドオ</t>
    </rPh>
    <phoneticPr fontId="2"/>
  </si>
  <si>
    <t>常盤公園</t>
    <rPh sb="0" eb="2">
      <t>トキワ</t>
    </rPh>
    <rPh sb="2" eb="4">
      <t>コウエン</t>
    </rPh>
    <phoneticPr fontId="2"/>
  </si>
  <si>
    <t>駒形２交差点</t>
    <rPh sb="0" eb="2">
      <t>コマガタ</t>
    </rPh>
    <rPh sb="3" eb="6">
      <t>コウサテン</t>
    </rPh>
    <phoneticPr fontId="2"/>
  </si>
  <si>
    <t>駒形通り</t>
    <rPh sb="0" eb="2">
      <t>コマガタ</t>
    </rPh>
    <rPh sb="2" eb="3">
      <t>ドオ</t>
    </rPh>
    <phoneticPr fontId="2"/>
  </si>
  <si>
    <t>地震防災センター</t>
    <rPh sb="0" eb="2">
      <t>ジシン</t>
    </rPh>
    <rPh sb="2" eb="4">
      <t>ボウサイ</t>
    </rPh>
    <phoneticPr fontId="2"/>
  </si>
  <si>
    <t>西中原</t>
    <rPh sb="0" eb="1">
      <t>ニシ</t>
    </rPh>
    <rPh sb="1" eb="3">
      <t>ナカハラ</t>
    </rPh>
    <phoneticPr fontId="2"/>
  </si>
  <si>
    <t>GEO</t>
  </si>
  <si>
    <t>静岡大橋</t>
    <rPh sb="0" eb="2">
      <t>シズオカ</t>
    </rPh>
    <rPh sb="2" eb="4">
      <t>オオハシ</t>
    </rPh>
    <phoneticPr fontId="2"/>
  </si>
  <si>
    <t>コンコルド</t>
  </si>
  <si>
    <t>静岡インター入口</t>
    <rPh sb="0" eb="2">
      <t>シズオカ</t>
    </rPh>
    <rPh sb="6" eb="8">
      <t>イリグチ</t>
    </rPh>
    <phoneticPr fontId="2"/>
  </si>
  <si>
    <t>中村町</t>
    <rPh sb="0" eb="3">
      <t>ナカムラチョウ</t>
    </rPh>
    <phoneticPr fontId="2"/>
  </si>
  <si>
    <t>第一テレビ</t>
    <rPh sb="0" eb="2">
      <t>ダイイチ</t>
    </rPh>
    <phoneticPr fontId="2"/>
  </si>
  <si>
    <t>セントラルスクエア、SBS</t>
  </si>
  <si>
    <t>有明</t>
    <rPh sb="0" eb="2">
      <t>アリアケ</t>
    </rPh>
    <phoneticPr fontId="2"/>
  </si>
  <si>
    <t>市立商業高校</t>
    <rPh sb="0" eb="2">
      <t>イチリツ</t>
    </rPh>
    <rPh sb="2" eb="4">
      <t>ショウギョウ</t>
    </rPh>
    <rPh sb="4" eb="6">
      <t>コウコウ</t>
    </rPh>
    <phoneticPr fontId="2"/>
  </si>
  <si>
    <t>静岡競輪場</t>
    <rPh sb="0" eb="2">
      <t>シズオカ</t>
    </rPh>
    <rPh sb="2" eb="4">
      <t>ケイリン</t>
    </rPh>
    <rPh sb="4" eb="5">
      <t>ジョウ</t>
    </rPh>
    <phoneticPr fontId="2"/>
  </si>
  <si>
    <t>三菱電機、県立短大</t>
    <rPh sb="0" eb="2">
      <t>ミツビシ</t>
    </rPh>
    <rPh sb="2" eb="4">
      <t>デンキ</t>
    </rPh>
    <rPh sb="5" eb="7">
      <t>ケンリツ</t>
    </rPh>
    <rPh sb="7" eb="9">
      <t>タンダイ</t>
    </rPh>
    <phoneticPr fontId="2"/>
  </si>
  <si>
    <t>ツインメッセ</t>
  </si>
  <si>
    <t>イトーヨーカドー</t>
  </si>
  <si>
    <t>八幡山</t>
    <rPh sb="0" eb="2">
      <t>ヤハタ</t>
    </rPh>
    <rPh sb="2" eb="3">
      <t>ヤマ</t>
    </rPh>
    <phoneticPr fontId="2"/>
  </si>
  <si>
    <t>ジャンボエンチョー</t>
  </si>
  <si>
    <t>静岡大学</t>
    <rPh sb="0" eb="2">
      <t>シズオカ</t>
    </rPh>
    <rPh sb="2" eb="4">
      <t>ダイガク</t>
    </rPh>
    <phoneticPr fontId="2"/>
  </si>
  <si>
    <t>静岡大橋西</t>
    <rPh sb="0" eb="2">
      <t>シズオカ</t>
    </rPh>
    <rPh sb="2" eb="4">
      <t>オオハシ</t>
    </rPh>
    <rPh sb="4" eb="5">
      <t>ニシ</t>
    </rPh>
    <phoneticPr fontId="2"/>
  </si>
  <si>
    <t>東新田</t>
    <rPh sb="0" eb="3">
      <t>トウシンデン</t>
    </rPh>
    <phoneticPr fontId="2"/>
  </si>
  <si>
    <t>光陽町交差点</t>
    <rPh sb="0" eb="3">
      <t>コウヨウチョウ</t>
    </rPh>
    <rPh sb="3" eb="6">
      <t>コウサテン</t>
    </rPh>
    <phoneticPr fontId="2"/>
  </si>
  <si>
    <t>みずほ</t>
  </si>
  <si>
    <t>広野</t>
    <rPh sb="0" eb="2">
      <t>ヒロノ</t>
    </rPh>
    <phoneticPr fontId="2"/>
  </si>
  <si>
    <t>長田南中</t>
    <rPh sb="0" eb="2">
      <t>オサダ</t>
    </rPh>
    <rPh sb="2" eb="3">
      <t>ミナミ</t>
    </rPh>
    <rPh sb="3" eb="4">
      <t>チュウ</t>
    </rPh>
    <phoneticPr fontId="2"/>
  </si>
  <si>
    <t>広野交差点</t>
    <rPh sb="0" eb="2">
      <t>ヒロノ</t>
    </rPh>
    <rPh sb="2" eb="5">
      <t>コウサテン</t>
    </rPh>
    <phoneticPr fontId="2"/>
  </si>
  <si>
    <t>下川原</t>
    <rPh sb="0" eb="2">
      <t>シモカワ</t>
    </rPh>
    <rPh sb="2" eb="3">
      <t>ハラ</t>
    </rPh>
    <phoneticPr fontId="2"/>
  </si>
  <si>
    <t>徳洲会病院</t>
    <rPh sb="0" eb="3">
      <t>トクシュウカイ</t>
    </rPh>
    <rPh sb="3" eb="5">
      <t>ビョウイン</t>
    </rPh>
    <phoneticPr fontId="2"/>
  </si>
  <si>
    <t>中島</t>
    <rPh sb="0" eb="2">
      <t>ナカジマ</t>
    </rPh>
    <phoneticPr fontId="2"/>
  </si>
  <si>
    <t>大浜</t>
    <rPh sb="0" eb="2">
      <t>オオハマ</t>
    </rPh>
    <phoneticPr fontId="2"/>
  </si>
  <si>
    <t>大浜公園</t>
    <rPh sb="0" eb="2">
      <t>オオハマ</t>
    </rPh>
    <rPh sb="2" eb="4">
      <t>コウエン</t>
    </rPh>
    <phoneticPr fontId="2"/>
  </si>
  <si>
    <t>西脇</t>
    <rPh sb="0" eb="2">
      <t>ニシワキ</t>
    </rPh>
    <phoneticPr fontId="2"/>
  </si>
  <si>
    <t>西島</t>
    <rPh sb="0" eb="2">
      <t>ニシジマ</t>
    </rPh>
    <phoneticPr fontId="2"/>
  </si>
  <si>
    <t>かわにし</t>
  </si>
  <si>
    <t>もちづき</t>
  </si>
  <si>
    <t>第一テレビ前</t>
    <rPh sb="0" eb="2">
      <t>ダイイチ</t>
    </rPh>
    <rPh sb="5" eb="6">
      <t>マエ</t>
    </rPh>
    <phoneticPr fontId="2"/>
  </si>
  <si>
    <t>馬渕四丁目</t>
    <rPh sb="0" eb="2">
      <t>マブチ</t>
    </rPh>
    <rPh sb="2" eb="5">
      <t>ヨンチョウメ</t>
    </rPh>
    <phoneticPr fontId="2"/>
  </si>
  <si>
    <t>セブンイレブン</t>
  </si>
  <si>
    <t>馬渕三丁目</t>
    <rPh sb="0" eb="2">
      <t>マブチ</t>
    </rPh>
    <rPh sb="2" eb="5">
      <t>サンチョウメ</t>
    </rPh>
    <phoneticPr fontId="2"/>
  </si>
  <si>
    <t>ヤマダ電機</t>
    <rPh sb="3" eb="5">
      <t>デンキ</t>
    </rPh>
    <phoneticPr fontId="2"/>
  </si>
  <si>
    <t>あざれあ</t>
  </si>
  <si>
    <t>線名：安倍川線</t>
    <rPh sb="0" eb="2">
      <t>センメイ</t>
    </rPh>
    <rPh sb="3" eb="6">
      <t>アベカワ</t>
    </rPh>
    <rPh sb="6" eb="7">
      <t>セン</t>
    </rPh>
    <phoneticPr fontId="2"/>
  </si>
  <si>
    <t>※車両基地は丸子北街道線丸子基地を使用。</t>
    <rPh sb="1" eb="3">
      <t>シャリョウ</t>
    </rPh>
    <rPh sb="3" eb="5">
      <t>キチ</t>
    </rPh>
    <rPh sb="6" eb="8">
      <t>マリコ</t>
    </rPh>
    <rPh sb="8" eb="9">
      <t>キタ</t>
    </rPh>
    <rPh sb="9" eb="11">
      <t>カイドウ</t>
    </rPh>
    <rPh sb="11" eb="12">
      <t>セン</t>
    </rPh>
    <rPh sb="12" eb="14">
      <t>マリコ</t>
    </rPh>
    <rPh sb="14" eb="16">
      <t>キチ</t>
    </rPh>
    <rPh sb="17" eb="19">
      <t>シヨウ</t>
    </rPh>
    <phoneticPr fontId="2"/>
  </si>
  <si>
    <t>※車両基地は南北線美和検車区を利用。</t>
    <rPh sb="1" eb="3">
      <t>シャリョウ</t>
    </rPh>
    <rPh sb="3" eb="5">
      <t>キチ</t>
    </rPh>
    <rPh sb="6" eb="9">
      <t>ナンボクセン</t>
    </rPh>
    <rPh sb="9" eb="11">
      <t>ミワ</t>
    </rPh>
    <rPh sb="11" eb="14">
      <t>ケンシャク</t>
    </rPh>
    <rPh sb="15" eb="17">
      <t>リヨウ</t>
    </rPh>
    <phoneticPr fontId="2"/>
  </si>
  <si>
    <t>両数：2</t>
    <rPh sb="0" eb="1">
      <t>リョウ</t>
    </rPh>
    <rPh sb="1" eb="2">
      <t>スウ</t>
    </rPh>
    <phoneticPr fontId="2"/>
  </si>
  <si>
    <t>三保車両工場</t>
    <rPh sb="0" eb="2">
      <t>ミホ</t>
    </rPh>
    <rPh sb="2" eb="4">
      <t>シャリョウ</t>
    </rPh>
    <rPh sb="4" eb="6">
      <t>コウジョウ</t>
    </rPh>
    <phoneticPr fontId="2"/>
  </si>
  <si>
    <t>三保</t>
    <rPh sb="0" eb="2">
      <t>ミホ</t>
    </rPh>
    <phoneticPr fontId="2"/>
  </si>
  <si>
    <t>三保体育館</t>
    <rPh sb="0" eb="2">
      <t>ミホ</t>
    </rPh>
    <rPh sb="2" eb="5">
      <t>タイイクカン</t>
    </rPh>
    <phoneticPr fontId="2"/>
  </si>
  <si>
    <t>羽衣</t>
    <rPh sb="0" eb="2">
      <t>ハゴロモ</t>
    </rPh>
    <phoneticPr fontId="2"/>
  </si>
  <si>
    <t>東海大学</t>
    <rPh sb="0" eb="2">
      <t>トウカイ</t>
    </rPh>
    <rPh sb="2" eb="4">
      <t>ダイガク</t>
    </rPh>
    <phoneticPr fontId="2"/>
  </si>
  <si>
    <t>駒越東</t>
    <rPh sb="0" eb="2">
      <t>コマゴエ</t>
    </rPh>
    <rPh sb="2" eb="3">
      <t>ヒガシ</t>
    </rPh>
    <phoneticPr fontId="2"/>
  </si>
  <si>
    <t>線名：日本平線</t>
    <rPh sb="0" eb="2">
      <t>センメイ</t>
    </rPh>
    <rPh sb="3" eb="5">
      <t>ニホン</t>
    </rPh>
    <rPh sb="5" eb="6">
      <t>ダイラ</t>
    </rPh>
    <rPh sb="6" eb="7">
      <t>セン</t>
    </rPh>
    <phoneticPr fontId="2"/>
  </si>
  <si>
    <t>線名：清水線</t>
    <rPh sb="0" eb="2">
      <t>センメイ</t>
    </rPh>
    <rPh sb="3" eb="5">
      <t>シミズ</t>
    </rPh>
    <rPh sb="5" eb="6">
      <t>セン</t>
    </rPh>
    <phoneticPr fontId="2"/>
  </si>
  <si>
    <t>清水病院</t>
    <rPh sb="0" eb="2">
      <t>シミズ</t>
    </rPh>
    <rPh sb="2" eb="4">
      <t>ビョウイン</t>
    </rPh>
    <phoneticPr fontId="2"/>
  </si>
  <si>
    <t>アウトソーシングスタジアム</t>
  </si>
  <si>
    <t>日立町</t>
    <rPh sb="0" eb="2">
      <t>ヒタチ</t>
    </rPh>
    <rPh sb="2" eb="3">
      <t>チョウ</t>
    </rPh>
    <phoneticPr fontId="2"/>
  </si>
  <si>
    <t>矢部</t>
    <rPh sb="0" eb="2">
      <t>ヤベ</t>
    </rPh>
    <phoneticPr fontId="2"/>
  </si>
  <si>
    <t>堂林</t>
    <rPh sb="0" eb="1">
      <t>ドウ</t>
    </rPh>
    <rPh sb="1" eb="2">
      <t>バヤシ</t>
    </rPh>
    <phoneticPr fontId="2"/>
  </si>
  <si>
    <t>大曲</t>
    <rPh sb="0" eb="2">
      <t>オオマガリ</t>
    </rPh>
    <phoneticPr fontId="2"/>
  </si>
  <si>
    <t>渋川</t>
    <rPh sb="0" eb="2">
      <t>シブカワ</t>
    </rPh>
    <phoneticPr fontId="2"/>
  </si>
  <si>
    <t>吉川</t>
    <rPh sb="0" eb="2">
      <t>キッカワ</t>
    </rPh>
    <phoneticPr fontId="2"/>
  </si>
  <si>
    <t>清水競技場</t>
    <rPh sb="0" eb="2">
      <t>シミズ</t>
    </rPh>
    <rPh sb="2" eb="5">
      <t>キョウギジョウ</t>
    </rPh>
    <phoneticPr fontId="2"/>
  </si>
  <si>
    <t>清水港</t>
    <rPh sb="0" eb="2">
      <t>シミズ</t>
    </rPh>
    <rPh sb="2" eb="3">
      <t>コウ</t>
    </rPh>
    <phoneticPr fontId="2"/>
  </si>
  <si>
    <t>清水</t>
    <rPh sb="0" eb="2">
      <t>シミズ</t>
    </rPh>
    <phoneticPr fontId="2"/>
  </si>
  <si>
    <t>清水東高校</t>
    <rPh sb="0" eb="2">
      <t>シミズ</t>
    </rPh>
    <rPh sb="2" eb="3">
      <t>ヒガシ</t>
    </rPh>
    <rPh sb="3" eb="5">
      <t>コウコウ</t>
    </rPh>
    <phoneticPr fontId="2"/>
  </si>
  <si>
    <t>辻</t>
    <rPh sb="0" eb="1">
      <t>ツジ</t>
    </rPh>
    <phoneticPr fontId="2"/>
  </si>
  <si>
    <t>西久保</t>
    <rPh sb="0" eb="3">
      <t>ニシクボ</t>
    </rPh>
    <phoneticPr fontId="2"/>
  </si>
  <si>
    <t>ラインカラー：グリーン</t>
  </si>
  <si>
    <t>ラインカラー：オレンジ</t>
  </si>
  <si>
    <t>ラインカラー：ブルー</t>
  </si>
  <si>
    <t>ラインカラー：イエロー</t>
  </si>
  <si>
    <t>各停所要</t>
    <rPh sb="0" eb="2">
      <t>カクテイ</t>
    </rPh>
    <rPh sb="2" eb="4">
      <t>ショヨウ</t>
    </rPh>
    <phoneticPr fontId="2"/>
  </si>
  <si>
    <t>急行所要</t>
    <rPh sb="0" eb="2">
      <t>キュウコウ</t>
    </rPh>
    <rPh sb="2" eb="4">
      <t>ショヨウ</t>
    </rPh>
    <phoneticPr fontId="2"/>
  </si>
  <si>
    <t>備考</t>
    <rPh sb="0" eb="2">
      <t>ビコウ</t>
    </rPh>
    <phoneticPr fontId="2"/>
  </si>
  <si>
    <t>レ</t>
  </si>
  <si>
    <t>各停</t>
    <rPh sb="0" eb="2">
      <t>カクテイ</t>
    </rPh>
    <phoneticPr fontId="2"/>
  </si>
  <si>
    <t>急行</t>
    <rPh sb="0" eb="2">
      <t>キュウコウ</t>
    </rPh>
    <phoneticPr fontId="2"/>
  </si>
  <si>
    <t>急行は同方向駿府環状線と接続</t>
    <rPh sb="0" eb="2">
      <t>キュウコウ</t>
    </rPh>
    <rPh sb="3" eb="4">
      <t>ドウ</t>
    </rPh>
    <rPh sb="4" eb="6">
      <t>ホウコウ</t>
    </rPh>
    <rPh sb="6" eb="11">
      <t>スンプカンジョウセン</t>
    </rPh>
    <rPh sb="12" eb="14">
      <t>セツゾク</t>
    </rPh>
    <phoneticPr fontId="2"/>
  </si>
  <si>
    <t>昼間（本/h[間隔]）：3[20]</t>
    <rPh sb="0" eb="2">
      <t>チュウカン</t>
    </rPh>
    <phoneticPr fontId="2"/>
  </si>
  <si>
    <t>14a</t>
  </si>
  <si>
    <t>昼（１２時台）</t>
    <rPh sb="0" eb="1">
      <t>ヒル</t>
    </rPh>
    <rPh sb="4" eb="5">
      <t>ジ</t>
    </rPh>
    <rPh sb="5" eb="6">
      <t>ダイ</t>
    </rPh>
    <phoneticPr fontId="2"/>
  </si>
  <si>
    <t>レ</t>
  </si>
  <si>
    <t>レ</t>
  </si>
  <si>
    <t>‖</t>
  </si>
  <si>
    <t>‖</t>
  </si>
  <si>
    <t>朝ラッシュ</t>
    <rPh sb="0" eb="1">
      <t>アサ</t>
    </rPh>
    <phoneticPr fontId="2"/>
  </si>
  <si>
    <t>大</t>
    <rPh sb="0" eb="1">
      <t>ダイ</t>
    </rPh>
    <phoneticPr fontId="2"/>
  </si>
  <si>
    <t>久</t>
    <rPh sb="0" eb="1">
      <t>ク</t>
    </rPh>
    <phoneticPr fontId="2"/>
  </si>
  <si>
    <t>朝ラッシュ（本/h[間隔]）：4</t>
    <rPh sb="0" eb="1">
      <t>アサ</t>
    </rPh>
    <phoneticPr fontId="2"/>
  </si>
  <si>
    <t>朝ラッシュ（本/h[間隔]）：12[4]</t>
    <rPh sb="0" eb="1">
      <t>アサ</t>
    </rPh>
    <phoneticPr fontId="2"/>
  </si>
  <si>
    <t>早朝深夜（本/h[間隔]）：6</t>
    <rPh sb="0" eb="2">
      <t>ソウチョウ</t>
    </rPh>
    <rPh sb="2" eb="4">
      <t>シンヤ</t>
    </rPh>
    <phoneticPr fontId="2"/>
  </si>
  <si>
    <t>早朝深夜（本/h[間隔]）：2</t>
    <rPh sb="0" eb="2">
      <t>ソウチョウ</t>
    </rPh>
    <rPh sb="2" eb="4">
      <t>シンヤ</t>
    </rPh>
    <phoneticPr fontId="2"/>
  </si>
  <si>
    <t>夕ラッシュ（本/h[間隔]）：9</t>
    <rPh sb="0" eb="1">
      <t>ユウ</t>
    </rPh>
    <phoneticPr fontId="2"/>
  </si>
  <si>
    <t>夕ラッシュ（本/h[間隔]）：3</t>
    <rPh sb="0" eb="1">
      <t>ユウ</t>
    </rPh>
    <phoneticPr fontId="2"/>
  </si>
  <si>
    <t>南北線時刻表サンプル</t>
    <rPh sb="0" eb="3">
      <t>ナンボクセン</t>
    </rPh>
    <rPh sb="3" eb="5">
      <t>ジコク</t>
    </rPh>
    <rPh sb="5" eb="6">
      <t>ヒョウ</t>
    </rPh>
    <phoneticPr fontId="2"/>
  </si>
  <si>
    <t>備考</t>
    <rPh sb="0" eb="2">
      <t>ビコウ</t>
    </rPh>
    <phoneticPr fontId="2"/>
  </si>
  <si>
    <t>線時刻表サンプル</t>
    <rPh sb="0" eb="1">
      <t>セン</t>
    </rPh>
    <rPh sb="1" eb="3">
      <t>ジコク</t>
    </rPh>
    <rPh sb="3" eb="4">
      <t>ヒョウ</t>
    </rPh>
    <phoneticPr fontId="2"/>
  </si>
  <si>
    <t>羽鳥線時刻表サンプル</t>
    <rPh sb="0" eb="2">
      <t>ハトリ</t>
    </rPh>
    <rPh sb="2" eb="3">
      <t>セン</t>
    </rPh>
    <rPh sb="3" eb="5">
      <t>ジコク</t>
    </rPh>
    <rPh sb="5" eb="6">
      <t>ヒョウ</t>
    </rPh>
    <phoneticPr fontId="2"/>
  </si>
  <si>
    <t>昼間（本/h[間隔]）：10[6]</t>
    <rPh sb="0" eb="2">
      <t>チュウカン</t>
    </rPh>
    <phoneticPr fontId="2"/>
  </si>
  <si>
    <t>夕ラッシュ（本/h[間隔]）：12[5]</t>
    <rPh sb="0" eb="1">
      <t>ユウ</t>
    </rPh>
    <phoneticPr fontId="2"/>
  </si>
  <si>
    <t>朝ラッシュ（本/h[間隔]）：15[4]</t>
    <rPh sb="0" eb="1">
      <t>アサ</t>
    </rPh>
    <phoneticPr fontId="2"/>
  </si>
  <si>
    <t>早朝深夜（本/h[間隔]）：8[7-8]</t>
    <rPh sb="0" eb="2">
      <t>ソウチョウ</t>
    </rPh>
    <rPh sb="2" eb="4">
      <t>シンヤ</t>
    </rPh>
    <phoneticPr fontId="2"/>
  </si>
  <si>
    <t>※草薙球場使用時は４分間隔で各駅停車を運行。</t>
    <rPh sb="1" eb="3">
      <t>クサナギ</t>
    </rPh>
    <rPh sb="3" eb="5">
      <t>キュウジョウ</t>
    </rPh>
    <rPh sb="5" eb="8">
      <t>シヨウジ</t>
    </rPh>
    <rPh sb="10" eb="11">
      <t>フン</t>
    </rPh>
    <rPh sb="11" eb="13">
      <t>カンカク</t>
    </rPh>
    <rPh sb="14" eb="16">
      <t>カクエキ</t>
    </rPh>
    <rPh sb="16" eb="18">
      <t>テイシャ</t>
    </rPh>
    <rPh sb="19" eb="21">
      <t>ウンコウ</t>
    </rPh>
    <phoneticPr fontId="2"/>
  </si>
  <si>
    <t>各停所要</t>
    <rPh sb="0" eb="2">
      <t>カクテイ</t>
    </rPh>
    <rPh sb="2" eb="4">
      <t>ショヨウ</t>
    </rPh>
    <phoneticPr fontId="2"/>
  </si>
  <si>
    <t>レ</t>
  </si>
  <si>
    <t>両数：3（HL・特急は4）</t>
    <rPh sb="0" eb="1">
      <t>リョウ</t>
    </rPh>
    <rPh sb="1" eb="2">
      <t>スウ</t>
    </rPh>
    <rPh sb="8" eb="10">
      <t>トッキュウ</t>
    </rPh>
    <phoneticPr fontId="2"/>
  </si>
  <si>
    <t>接続路線・備考</t>
    <rPh sb="0" eb="2">
      <t>セツゾク</t>
    </rPh>
    <rPh sb="2" eb="4">
      <t>ロセン</t>
    </rPh>
    <rPh sb="5" eb="7">
      <t>ビコウ</t>
    </rPh>
    <phoneticPr fontId="2"/>
  </si>
  <si>
    <t>昼間（本/h[間隔]）：9</t>
    <rPh sb="0" eb="2">
      <t>チュウカン</t>
    </rPh>
    <phoneticPr fontId="2"/>
  </si>
  <si>
    <t>大</t>
    <rPh sb="0" eb="1">
      <t>ダイ</t>
    </rPh>
    <phoneticPr fontId="2"/>
  </si>
  <si>
    <t>久</t>
    <rPh sb="0" eb="1">
      <t>ク</t>
    </rPh>
    <phoneticPr fontId="2"/>
  </si>
  <si>
    <t>丸子北街道線時刻表サンプル</t>
    <rPh sb="0" eb="2">
      <t>マリコ</t>
    </rPh>
    <rPh sb="2" eb="3">
      <t>キタ</t>
    </rPh>
    <rPh sb="3" eb="5">
      <t>カイドウ</t>
    </rPh>
    <rPh sb="5" eb="6">
      <t>セン</t>
    </rPh>
    <rPh sb="6" eb="8">
      <t>ジコク</t>
    </rPh>
    <rPh sb="8" eb="9">
      <t>ヒョウ</t>
    </rPh>
    <phoneticPr fontId="2"/>
  </si>
  <si>
    <t>急行所要</t>
    <rPh sb="0" eb="2">
      <t>キュウコウ</t>
    </rPh>
    <rPh sb="2" eb="4">
      <t>ショヨウ</t>
    </rPh>
    <phoneticPr fontId="2"/>
  </si>
  <si>
    <t>２面４線</t>
    <rPh sb="1" eb="2">
      <t>メン</t>
    </rPh>
    <rPh sb="3" eb="4">
      <t>セン</t>
    </rPh>
    <phoneticPr fontId="2"/>
  </si>
  <si>
    <t>各停</t>
    <rPh sb="0" eb="2">
      <t>カクテイ</t>
    </rPh>
    <phoneticPr fontId="2"/>
  </si>
  <si>
    <t>急行</t>
    <rPh sb="0" eb="2">
      <t>キュウコウ</t>
    </rPh>
    <phoneticPr fontId="2"/>
  </si>
  <si>
    <t>清水線</t>
    <rPh sb="0" eb="2">
      <t>シミズ</t>
    </rPh>
    <rPh sb="2" eb="3">
      <t>セン</t>
    </rPh>
    <phoneticPr fontId="2"/>
  </si>
  <si>
    <t>清水線（共通ホーム）</t>
    <rPh sb="0" eb="2">
      <t>シミズ</t>
    </rPh>
    <rPh sb="2" eb="3">
      <t>セン</t>
    </rPh>
    <rPh sb="4" eb="6">
      <t>キョウツウ</t>
    </rPh>
    <phoneticPr fontId="2"/>
  </si>
  <si>
    <t>清水線（共通ホーム）１面２線</t>
    <rPh sb="0" eb="2">
      <t>シミズ</t>
    </rPh>
    <rPh sb="2" eb="3">
      <t>セン</t>
    </rPh>
    <rPh sb="4" eb="6">
      <t>キョウツウ</t>
    </rPh>
    <rPh sb="11" eb="12">
      <t>メン</t>
    </rPh>
    <rPh sb="13" eb="14">
      <t>セン</t>
    </rPh>
    <phoneticPr fontId="2"/>
  </si>
  <si>
    <t>清水線（共通ホーム）対面２面２線</t>
    <rPh sb="0" eb="2">
      <t>シミズ</t>
    </rPh>
    <rPh sb="2" eb="3">
      <t>セン</t>
    </rPh>
    <rPh sb="4" eb="6">
      <t>キョウツウ</t>
    </rPh>
    <rPh sb="10" eb="12">
      <t>タイメン</t>
    </rPh>
    <rPh sb="13" eb="14">
      <t>メン</t>
    </rPh>
    <rPh sb="15" eb="16">
      <t>セン</t>
    </rPh>
    <phoneticPr fontId="2"/>
  </si>
  <si>
    <t>清水線（下図参考）</t>
    <rPh sb="0" eb="2">
      <t>シミズ</t>
    </rPh>
    <rPh sb="2" eb="3">
      <t>セン</t>
    </rPh>
    <rPh sb="4" eb="5">
      <t>シタ</t>
    </rPh>
    <rPh sb="5" eb="6">
      <t>ズ</t>
    </rPh>
    <rPh sb="6" eb="8">
      <t>サンコウ</t>
    </rPh>
    <phoneticPr fontId="2"/>
  </si>
  <si>
    <t>駒越東駅図（南北線を日本平線、三田線を清水線とする）</t>
    <rPh sb="0" eb="2">
      <t>コマゴエ</t>
    </rPh>
    <rPh sb="2" eb="3">
      <t>ヒガシ</t>
    </rPh>
    <rPh sb="3" eb="4">
      <t>エキ</t>
    </rPh>
    <rPh sb="4" eb="5">
      <t>ズ</t>
    </rPh>
    <rPh sb="6" eb="8">
      <t>ナンボク</t>
    </rPh>
    <rPh sb="8" eb="9">
      <t>セン</t>
    </rPh>
    <rPh sb="10" eb="12">
      <t>ニホン</t>
    </rPh>
    <rPh sb="12" eb="13">
      <t>ダイラ</t>
    </rPh>
    <rPh sb="13" eb="14">
      <t>セン</t>
    </rPh>
    <rPh sb="15" eb="18">
      <t>ミタセン</t>
    </rPh>
    <rPh sb="19" eb="21">
      <t>シミズ</t>
    </rPh>
    <rPh sb="21" eb="22">
      <t>セン</t>
    </rPh>
    <phoneticPr fontId="2"/>
  </si>
  <si>
    <t>６面６線（通常は外２線を使用）</t>
    <rPh sb="1" eb="2">
      <t>メン</t>
    </rPh>
    <rPh sb="3" eb="4">
      <t>セン</t>
    </rPh>
    <rPh sb="5" eb="7">
      <t>ツウジョウ</t>
    </rPh>
    <rPh sb="8" eb="9">
      <t>ソト</t>
    </rPh>
    <rPh sb="10" eb="11">
      <t>セン</t>
    </rPh>
    <rPh sb="12" eb="14">
      <t>シヨウ</t>
    </rPh>
    <phoneticPr fontId="2"/>
  </si>
  <si>
    <t>日本平線（共通）、２面４線</t>
    <rPh sb="0" eb="2">
      <t>ニホン</t>
    </rPh>
    <rPh sb="2" eb="3">
      <t>ダイラ</t>
    </rPh>
    <rPh sb="3" eb="4">
      <t>セン</t>
    </rPh>
    <rPh sb="5" eb="7">
      <t>キョウツウ</t>
    </rPh>
    <rPh sb="10" eb="11">
      <t>メン</t>
    </rPh>
    <rPh sb="12" eb="13">
      <t>セン</t>
    </rPh>
    <phoneticPr fontId="2"/>
  </si>
  <si>
    <t>日本平線（共通）</t>
    <rPh sb="0" eb="2">
      <t>ニホン</t>
    </rPh>
    <rPh sb="2" eb="3">
      <t>ダイラ</t>
    </rPh>
    <rPh sb="3" eb="4">
      <t>セン</t>
    </rPh>
    <rPh sb="5" eb="7">
      <t>キョウツウ</t>
    </rPh>
    <phoneticPr fontId="2"/>
  </si>
  <si>
    <t>日本平線（共通）、対面２面２線</t>
    <rPh sb="0" eb="2">
      <t>ニホン</t>
    </rPh>
    <rPh sb="2" eb="3">
      <t>ダイラ</t>
    </rPh>
    <rPh sb="3" eb="4">
      <t>セン</t>
    </rPh>
    <rPh sb="5" eb="7">
      <t>キョウツウ</t>
    </rPh>
    <rPh sb="9" eb="11">
      <t>タイメン</t>
    </rPh>
    <rPh sb="12" eb="13">
      <t>メン</t>
    </rPh>
    <rPh sb="14" eb="15">
      <t>セン</t>
    </rPh>
    <phoneticPr fontId="2"/>
  </si>
  <si>
    <t>日本平線を参照。</t>
    <rPh sb="0" eb="2">
      <t>ニホン</t>
    </rPh>
    <rPh sb="2" eb="3">
      <t>ダイラ</t>
    </rPh>
    <rPh sb="3" eb="4">
      <t>セン</t>
    </rPh>
    <rPh sb="5" eb="7">
      <t>サンショウ</t>
    </rPh>
    <phoneticPr fontId="2"/>
  </si>
  <si>
    <t>丸子北街道線、駿府環状線</t>
    <rPh sb="0" eb="6">
      <t>マリコキタカイドウセン</t>
    </rPh>
    <rPh sb="7" eb="9">
      <t>スンプ</t>
    </rPh>
    <rPh sb="9" eb="12">
      <t>カンジョウセン</t>
    </rPh>
    <phoneticPr fontId="2"/>
  </si>
  <si>
    <t>丸子北街道線</t>
    <rPh sb="0" eb="6">
      <t>マリコキタカイドウセン</t>
    </rPh>
    <phoneticPr fontId="2"/>
  </si>
  <si>
    <t>南北線、駿府環状線、羽鳥線、２面３線（頭端式）</t>
    <rPh sb="0" eb="3">
      <t>ナンボクセン</t>
    </rPh>
    <rPh sb="4" eb="9">
      <t>スンプカンジョウセン</t>
    </rPh>
    <rPh sb="10" eb="12">
      <t>ハトリ</t>
    </rPh>
    <rPh sb="12" eb="13">
      <t>セン</t>
    </rPh>
    <rPh sb="15" eb="16">
      <t>メン</t>
    </rPh>
    <rPh sb="17" eb="18">
      <t>セン</t>
    </rPh>
    <rPh sb="19" eb="20">
      <t>アタマ</t>
    </rPh>
    <rPh sb="20" eb="21">
      <t>ハシ</t>
    </rPh>
    <rPh sb="21" eb="22">
      <t>シキ</t>
    </rPh>
    <phoneticPr fontId="2"/>
  </si>
  <si>
    <t>丸子北街道線、安倍川線</t>
    <rPh sb="0" eb="2">
      <t>マリコ</t>
    </rPh>
    <rPh sb="2" eb="3">
      <t>キタ</t>
    </rPh>
    <rPh sb="3" eb="5">
      <t>カイドウ</t>
    </rPh>
    <rPh sb="5" eb="6">
      <t>セン</t>
    </rPh>
    <rPh sb="7" eb="10">
      <t>アベカワ</t>
    </rPh>
    <rPh sb="10" eb="11">
      <t>セン</t>
    </rPh>
    <phoneticPr fontId="2"/>
  </si>
  <si>
    <t>南北線</t>
    <rPh sb="0" eb="3">
      <t>ナンボクセン</t>
    </rPh>
    <phoneticPr fontId="2"/>
  </si>
  <si>
    <t>安倍川線</t>
    <rPh sb="0" eb="3">
      <t>アベカワ</t>
    </rPh>
    <rPh sb="3" eb="4">
      <t>セン</t>
    </rPh>
    <phoneticPr fontId="2"/>
  </si>
  <si>
    <t>JR、駿府環状線、南北線、（４両対応、２面４線、通常は外側２線を利用）</t>
    <rPh sb="3" eb="8">
      <t>スンプカンジョウセン</t>
    </rPh>
    <rPh sb="9" eb="12">
      <t>ナンボクセン</t>
    </rPh>
    <rPh sb="15" eb="16">
      <t>リョウ</t>
    </rPh>
    <rPh sb="16" eb="18">
      <t>タイオウ</t>
    </rPh>
    <rPh sb="20" eb="21">
      <t>メン</t>
    </rPh>
    <rPh sb="22" eb="23">
      <t>セン</t>
    </rPh>
    <rPh sb="24" eb="26">
      <t>ツウジョウ</t>
    </rPh>
    <rPh sb="27" eb="29">
      <t>ソトガワ</t>
    </rPh>
    <rPh sb="30" eb="31">
      <t>セン</t>
    </rPh>
    <rPh sb="32" eb="34">
      <t>リヨウ</t>
    </rPh>
    <phoneticPr fontId="2"/>
  </si>
  <si>
    <t>２面４線、朝夕緩急接続</t>
    <rPh sb="1" eb="2">
      <t>メン</t>
    </rPh>
    <rPh sb="3" eb="4">
      <t>セン</t>
    </rPh>
    <rPh sb="5" eb="7">
      <t>アサユウ</t>
    </rPh>
    <rPh sb="7" eb="9">
      <t>カンキュウ</t>
    </rPh>
    <rPh sb="9" eb="11">
      <t>セツゾク</t>
    </rPh>
    <phoneticPr fontId="2"/>
  </si>
  <si>
    <t>２面３線</t>
    <rPh sb="1" eb="2">
      <t>メン</t>
    </rPh>
    <rPh sb="3" eb="4">
      <t>セン</t>
    </rPh>
    <phoneticPr fontId="2"/>
  </si>
  <si>
    <t>対面２面３線、中線は通過用</t>
    <rPh sb="0" eb="2">
      <t>タイメン</t>
    </rPh>
    <rPh sb="3" eb="4">
      <t>メン</t>
    </rPh>
    <rPh sb="5" eb="6">
      <t>セン</t>
    </rPh>
    <rPh sb="7" eb="9">
      <t>チュウセン</t>
    </rPh>
    <rPh sb="10" eb="13">
      <t>ツウカヨウ</t>
    </rPh>
    <phoneticPr fontId="2"/>
  </si>
  <si>
    <t>駿府環状線、安倍川線（路複）</t>
    <rPh sb="0" eb="5">
      <t>スンプカンジョウセン</t>
    </rPh>
    <rPh sb="6" eb="9">
      <t>アベカワ</t>
    </rPh>
    <rPh sb="9" eb="10">
      <t>セン</t>
    </rPh>
    <rPh sb="11" eb="12">
      <t>ミチ</t>
    </rPh>
    <rPh sb="12" eb="13">
      <t>フク</t>
    </rPh>
    <phoneticPr fontId="2"/>
  </si>
  <si>
    <t>接続路線、備考</t>
    <rPh sb="0" eb="2">
      <t>セツゾク</t>
    </rPh>
    <rPh sb="2" eb="4">
      <t>ロセン</t>
    </rPh>
    <rPh sb="5" eb="7">
      <t>ビコウ</t>
    </rPh>
    <phoneticPr fontId="2"/>
  </si>
  <si>
    <t>日本平線</t>
    <rPh sb="0" eb="2">
      <t>ニホン</t>
    </rPh>
    <rPh sb="2" eb="3">
      <t>ダイラ</t>
    </rPh>
    <rPh sb="3" eb="4">
      <t>セン</t>
    </rPh>
    <phoneticPr fontId="2"/>
  </si>
  <si>
    <t>既存の静岡鉄道静岡清水線の設備を利用</t>
    <rPh sb="0" eb="2">
      <t>キゾン</t>
    </rPh>
    <rPh sb="3" eb="5">
      <t>シズオカ</t>
    </rPh>
    <rPh sb="5" eb="7">
      <t>テツドウ</t>
    </rPh>
    <rPh sb="7" eb="9">
      <t>シズオカ</t>
    </rPh>
    <rPh sb="9" eb="11">
      <t>シミズ</t>
    </rPh>
    <rPh sb="11" eb="12">
      <t>セン</t>
    </rPh>
    <rPh sb="13" eb="15">
      <t>セツビ</t>
    </rPh>
    <rPh sb="16" eb="18">
      <t>リヨウ</t>
    </rPh>
    <phoneticPr fontId="2"/>
  </si>
  <si>
    <t>丸子北街道線（鷹匠駅）</t>
    <rPh sb="0" eb="2">
      <t>マリコ</t>
    </rPh>
    <rPh sb="2" eb="3">
      <t>キタ</t>
    </rPh>
    <rPh sb="3" eb="5">
      <t>カイドウ</t>
    </rPh>
    <rPh sb="5" eb="6">
      <t>セン</t>
    </rPh>
    <rPh sb="7" eb="9">
      <t>タカジョウ</t>
    </rPh>
    <rPh sb="9" eb="10">
      <t>エキ</t>
    </rPh>
    <phoneticPr fontId="2"/>
  </si>
  <si>
    <t>南北線、駿府環状線、安倍川線</t>
    <rPh sb="0" eb="3">
      <t>ナンボクセン</t>
    </rPh>
    <rPh sb="4" eb="9">
      <t>スンプカンジョウセン</t>
    </rPh>
    <rPh sb="10" eb="13">
      <t>アベカワ</t>
    </rPh>
    <rPh sb="13" eb="14">
      <t>セン</t>
    </rPh>
    <phoneticPr fontId="2"/>
  </si>
  <si>
    <t>14a</t>
  </si>
  <si>
    <t>駿府環状線</t>
    <rPh sb="0" eb="2">
      <t>スンプ</t>
    </rPh>
    <rPh sb="2" eb="5">
      <t>カンジョウセン</t>
    </rPh>
    <phoneticPr fontId="2"/>
  </si>
  <si>
    <t>高松駅（南北線を静岡大学行、三田線を久能山下行）</t>
    <rPh sb="0" eb="2">
      <t>タカマツ</t>
    </rPh>
    <rPh sb="2" eb="3">
      <t>エキ</t>
    </rPh>
    <rPh sb="4" eb="7">
      <t>ナンボクセン</t>
    </rPh>
    <rPh sb="8" eb="10">
      <t>シズオカ</t>
    </rPh>
    <rPh sb="10" eb="12">
      <t>ダイガク</t>
    </rPh>
    <rPh sb="12" eb="13">
      <t>ギョウ</t>
    </rPh>
    <rPh sb="14" eb="17">
      <t>ミタセン</t>
    </rPh>
    <rPh sb="18" eb="20">
      <t>クノウ</t>
    </rPh>
    <rPh sb="20" eb="21">
      <t>ザン</t>
    </rPh>
    <rPh sb="21" eb="22">
      <t>シタ</t>
    </rPh>
    <rPh sb="22" eb="23">
      <t>ユ</t>
    </rPh>
    <phoneticPr fontId="2"/>
  </si>
  <si>
    <t>下図参考、緩急接続駅</t>
    <rPh sb="0" eb="1">
      <t>シタ</t>
    </rPh>
    <rPh sb="1" eb="2">
      <t>ズ</t>
    </rPh>
    <rPh sb="2" eb="4">
      <t>サンコウ</t>
    </rPh>
    <rPh sb="5" eb="7">
      <t>カンキュウ</t>
    </rPh>
    <rPh sb="7" eb="9">
      <t>セツゾク</t>
    </rPh>
    <rPh sb="9" eb="10">
      <t>エキ</t>
    </rPh>
    <phoneticPr fontId="2"/>
  </si>
  <si>
    <t>駿府環状線（方向別複々線）</t>
    <rPh sb="0" eb="2">
      <t>スンプ</t>
    </rPh>
    <rPh sb="2" eb="5">
      <t>カンジョウセン</t>
    </rPh>
    <rPh sb="6" eb="8">
      <t>ホウコウ</t>
    </rPh>
    <rPh sb="8" eb="9">
      <t>ベツ</t>
    </rPh>
    <rPh sb="9" eb="12">
      <t>フクフクセン</t>
    </rPh>
    <phoneticPr fontId="2"/>
  </si>
  <si>
    <t>JR、駿府環状線（路複）、丸子北街道線</t>
    <rPh sb="3" eb="5">
      <t>スンプ</t>
    </rPh>
    <rPh sb="5" eb="8">
      <t>カンジョウセン</t>
    </rPh>
    <rPh sb="9" eb="10">
      <t>ミチ</t>
    </rPh>
    <rPh sb="10" eb="11">
      <t>フク</t>
    </rPh>
    <rPh sb="13" eb="15">
      <t>マリコ</t>
    </rPh>
    <rPh sb="15" eb="16">
      <t>キタ</t>
    </rPh>
    <rPh sb="16" eb="18">
      <t>カイドウ</t>
    </rPh>
    <rPh sb="18" eb="19">
      <t>セン</t>
    </rPh>
    <phoneticPr fontId="2"/>
  </si>
  <si>
    <t>(高松より分岐）</t>
  </si>
  <si>
    <t>各停所要</t>
    <rPh sb="0" eb="2">
      <t>カクテイ</t>
    </rPh>
    <rPh sb="2" eb="4">
      <t>ショヨウ</t>
    </rPh>
    <phoneticPr fontId="2"/>
  </si>
  <si>
    <t>各停所要</t>
    <rPh sb="0" eb="4">
      <t>カクテイショヨウ</t>
    </rPh>
    <phoneticPr fontId="2"/>
  </si>
  <si>
    <t>ツインメッセ</t>
  </si>
  <si>
    <t>A</t>
  </si>
  <si>
    <t>B</t>
  </si>
  <si>
    <t>C</t>
  </si>
  <si>
    <t>D</t>
  </si>
  <si>
    <t>E</t>
  </si>
  <si>
    <t>→同じ</t>
    <rPh sb="1" eb="2">
      <t>オナ</t>
    </rPh>
    <phoneticPr fontId="2"/>
  </si>
  <si>
    <t>→南北線急行に接続</t>
    <rPh sb="1" eb="4">
      <t>ナンボクセン</t>
    </rPh>
    <rPh sb="4" eb="6">
      <t>キュウコウ</t>
    </rPh>
    <rPh sb="7" eb="9">
      <t>セツゾク</t>
    </rPh>
    <phoneticPr fontId="2"/>
  </si>
  <si>
    <t>F</t>
  </si>
  <si>
    <t>G</t>
  </si>
  <si>
    <t>H</t>
  </si>
  <si>
    <t>I</t>
  </si>
  <si>
    <t>J</t>
  </si>
  <si>
    <t>昼（３番地点で１２時台）</t>
    <rPh sb="0" eb="1">
      <t>ヒル</t>
    </rPh>
    <rPh sb="3" eb="4">
      <t>バン</t>
    </rPh>
    <rPh sb="4" eb="6">
      <t>チテン</t>
    </rPh>
    <rPh sb="9" eb="10">
      <t>ジ</t>
    </rPh>
    <rPh sb="10" eb="11">
      <t>ダイ</t>
    </rPh>
    <phoneticPr fontId="2"/>
  </si>
  <si>
    <t>駿府環状線時刻表サンプル</t>
    <rPh sb="0" eb="5">
      <t>スンプカンジョウセン</t>
    </rPh>
    <rPh sb="5" eb="7">
      <t>ジコク</t>
    </rPh>
    <rPh sb="7" eb="8">
      <t>ヒョウ</t>
    </rPh>
    <phoneticPr fontId="2"/>
  </si>
  <si>
    <t>静岡（着）</t>
    <rPh sb="0" eb="2">
      <t>シズオカ</t>
    </rPh>
    <rPh sb="3" eb="4">
      <t>チャク</t>
    </rPh>
    <phoneticPr fontId="2"/>
  </si>
  <si>
    <t>静岡（発）</t>
    <rPh sb="0" eb="2">
      <t>シズオカ</t>
    </rPh>
    <rPh sb="3" eb="4">
      <t>ハツ</t>
    </rPh>
    <phoneticPr fontId="2"/>
  </si>
  <si>
    <t>→緩急接続</t>
    <rPh sb="1" eb="3">
      <t>カンキュウ</t>
    </rPh>
    <rPh sb="3" eb="5">
      <t>セツゾク</t>
    </rPh>
    <phoneticPr fontId="2"/>
  </si>
  <si>
    <t>→駿府環状線（同一ホーム・隣番線）接続</t>
    <rPh sb="1" eb="3">
      <t>スンプ</t>
    </rPh>
    <rPh sb="3" eb="6">
      <t>カンジョウセン</t>
    </rPh>
    <rPh sb="7" eb="9">
      <t>ドウイツ</t>
    </rPh>
    <rPh sb="13" eb="14">
      <t>トナリ</t>
    </rPh>
    <rPh sb="14" eb="16">
      <t>バンセン</t>
    </rPh>
    <rPh sb="17" eb="19">
      <t>セツゾク</t>
    </rPh>
    <phoneticPr fontId="2"/>
  </si>
  <si>
    <t>→南北線各停に接続</t>
    <rPh sb="1" eb="4">
      <t>ナンボクセン</t>
    </rPh>
    <rPh sb="4" eb="6">
      <t>カクテイ</t>
    </rPh>
    <rPh sb="7" eb="9">
      <t>セツゾク</t>
    </rPh>
    <phoneticPr fontId="2"/>
  </si>
  <si>
    <t>a</t>
  </si>
  <si>
    <t>b</t>
  </si>
  <si>
    <t>c</t>
  </si>
  <si>
    <t>d</t>
  </si>
  <si>
    <t>e</t>
  </si>
  <si>
    <t>f</t>
  </si>
  <si>
    <t>g</t>
  </si>
  <si>
    <t>d</t>
  </si>
  <si>
    <t>f</t>
  </si>
  <si>
    <t>h</t>
  </si>
  <si>
    <t>i</t>
  </si>
  <si>
    <t>j</t>
  </si>
  <si>
    <t>k</t>
  </si>
  <si>
    <t>l</t>
  </si>
  <si>
    <t>m</t>
  </si>
  <si>
    <t>n</t>
  </si>
  <si>
    <t>両数：3（HL・特急4）</t>
    <rPh sb="0" eb="1">
      <t>リョウ</t>
    </rPh>
    <rPh sb="1" eb="2">
      <t>スウ</t>
    </rPh>
    <rPh sb="8" eb="10">
      <t>トッキュウ</t>
    </rPh>
    <phoneticPr fontId="2"/>
  </si>
  <si>
    <t>呉服町（発）</t>
    <rPh sb="0" eb="3">
      <t>ゴフクチョウ</t>
    </rPh>
    <rPh sb="4" eb="5">
      <t>ハツ</t>
    </rPh>
    <phoneticPr fontId="2"/>
  </si>
  <si>
    <t>呉服町（着）</t>
    <rPh sb="0" eb="3">
      <t>ゴフクチョウ</t>
    </rPh>
    <rPh sb="4" eb="5">
      <t>チャク</t>
    </rPh>
    <phoneticPr fontId="2"/>
  </si>
  <si>
    <t>レ</t>
  </si>
  <si>
    <t>レ</t>
  </si>
  <si>
    <t>各停</t>
    <rPh sb="0" eb="2">
      <t>カクテイ</t>
    </rPh>
    <phoneticPr fontId="2"/>
  </si>
  <si>
    <t>急行</t>
    <rPh sb="0" eb="2">
      <t>キュウコウ</t>
    </rPh>
    <phoneticPr fontId="2"/>
  </si>
  <si>
    <t>HL</t>
  </si>
  <si>
    <t>日本平線三保より直通</t>
    <rPh sb="0" eb="2">
      <t>ニホン</t>
    </rPh>
    <rPh sb="2" eb="3">
      <t>ダイラ</t>
    </rPh>
    <rPh sb="3" eb="4">
      <t>セン</t>
    </rPh>
    <rPh sb="4" eb="6">
      <t>ミホ</t>
    </rPh>
    <rPh sb="8" eb="10">
      <t>チョクツウ</t>
    </rPh>
    <phoneticPr fontId="2"/>
  </si>
  <si>
    <t>MSE車両で運転</t>
    <rPh sb="3" eb="5">
      <t>シャリョウ</t>
    </rPh>
    <rPh sb="6" eb="8">
      <t>ウンテン</t>
    </rPh>
    <phoneticPr fontId="2"/>
  </si>
  <si>
    <t>→接続</t>
    <rPh sb="1" eb="3">
      <t>セツゾク</t>
    </rPh>
    <phoneticPr fontId="2"/>
  </si>
  <si>
    <t>→通過待ち・追い越し</t>
    <rPh sb="1" eb="3">
      <t>ツウカ</t>
    </rPh>
    <rPh sb="3" eb="4">
      <t>マ</t>
    </rPh>
    <rPh sb="6" eb="7">
      <t>オ</t>
    </rPh>
    <rPh sb="8" eb="9">
      <t>コ</t>
    </rPh>
    <phoneticPr fontId="2"/>
  </si>
  <si>
    <t>各停</t>
    <rPh sb="0" eb="2">
      <t>カクテイ</t>
    </rPh>
    <phoneticPr fontId="2"/>
  </si>
  <si>
    <t>みずほ</t>
  </si>
  <si>
    <t>昼間（本/h[間隔]）：8[7-8]</t>
    <rPh sb="0" eb="2">
      <t>チュウカン</t>
    </rPh>
    <phoneticPr fontId="2"/>
  </si>
  <si>
    <t>安倍川線時刻表サンプル</t>
    <rPh sb="0" eb="3">
      <t>アベカワ</t>
    </rPh>
    <rPh sb="3" eb="4">
      <t>セン</t>
    </rPh>
    <rPh sb="4" eb="6">
      <t>ジコク</t>
    </rPh>
    <rPh sb="6" eb="7">
      <t>ヒョウ</t>
    </rPh>
    <phoneticPr fontId="2"/>
  </si>
  <si>
    <t>早朝深夜（本/h[間隔]）：6[10]</t>
    <rPh sb="0" eb="2">
      <t>ソウチョウ</t>
    </rPh>
    <rPh sb="2" eb="4">
      <t>シンヤ</t>
    </rPh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</si>
  <si>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</si>
  <si>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</si>
  <si>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</si>
  <si>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</si>
  <si>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</si>
  <si>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</si>
  <si>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</si>
  <si>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</si>
  <si>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</si>
  <si>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</si>
  <si>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</si>
  <si>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</si>
  <si>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両数：3（14編成）</t>
    <rPh sb="0" eb="1">
      <t>リョウ</t>
    </rPh>
    <rPh sb="1" eb="2">
      <t>スウ</t>
    </rPh>
    <rPh sb="7" eb="9">
      <t>ヘンセイ</t>
    </rPh>
    <phoneticPr fontId="2"/>
  </si>
  <si>
    <t>使用車両：2000系</t>
    <rPh sb="0" eb="2">
      <t>シヨウ</t>
    </rPh>
    <rPh sb="2" eb="4">
      <t>シャリョウ</t>
    </rPh>
    <rPh sb="9" eb="10">
      <t>ケイ</t>
    </rPh>
    <phoneticPr fontId="2"/>
  </si>
  <si>
    <t>両数：2（24編成）</t>
    <rPh sb="0" eb="1">
      <t>リョウ</t>
    </rPh>
    <rPh sb="1" eb="2">
      <t>スウ</t>
    </rPh>
    <rPh sb="7" eb="9">
      <t>ヘンセイ</t>
    </rPh>
    <phoneticPr fontId="2"/>
  </si>
  <si>
    <t>14a</t>
  </si>
  <si>
    <t>静岡大学</t>
    <rPh sb="0" eb="4">
      <t>シズオカダイガク</t>
    </rPh>
    <phoneticPr fontId="2"/>
  </si>
  <si>
    <t>静岡大学</t>
    <rPh sb="0" eb="4">
      <t>シズオカダイガク</t>
    </rPh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</si>
  <si>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</si>
  <si>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</si>
  <si>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</si>
  <si>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</si>
  <si>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</si>
  <si>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</si>
  <si>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</si>
  <si>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</si>
  <si>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</si>
  <si>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i</t>
  </si>
  <si>
    <t>j</t>
  </si>
  <si>
    <t>k</t>
  </si>
  <si>
    <t>l</t>
  </si>
  <si>
    <t>m</t>
  </si>
  <si>
    <t>n</t>
  </si>
  <si>
    <t>o</t>
  </si>
  <si>
    <t>p</t>
  </si>
  <si>
    <t>q</t>
  </si>
  <si>
    <t>美A</t>
    <rPh sb="0" eb="1">
      <t>ミ</t>
    </rPh>
    <phoneticPr fontId="2"/>
  </si>
  <si>
    <t>＜運用＞</t>
    <rPh sb="1" eb="3">
      <t>ウンヨウ</t>
    </rPh>
    <phoneticPr fontId="2"/>
  </si>
  <si>
    <t>朝ラッシュ（北行き）</t>
    <rPh sb="0" eb="1">
      <t>アサ</t>
    </rPh>
    <rPh sb="6" eb="7">
      <t>キタ</t>
    </rPh>
    <rPh sb="7" eb="8">
      <t>ユ</t>
    </rPh>
    <phoneticPr fontId="2"/>
  </si>
  <si>
    <t>朝ラッシュ（南行き）</t>
    <rPh sb="0" eb="1">
      <t>アサ</t>
    </rPh>
    <rPh sb="6" eb="7">
      <t>ミナミ</t>
    </rPh>
    <rPh sb="7" eb="8">
      <t>ユ</t>
    </rPh>
    <phoneticPr fontId="2"/>
  </si>
  <si>
    <t>久</t>
    <rPh sb="0" eb="1">
      <t>ク</t>
    </rPh>
    <phoneticPr fontId="2"/>
  </si>
  <si>
    <t>大</t>
    <rPh sb="0" eb="1">
      <t>ダイ</t>
    </rPh>
    <phoneticPr fontId="2"/>
  </si>
  <si>
    <t>朝急</t>
    <rPh sb="0" eb="1">
      <t>アサ</t>
    </rPh>
    <rPh sb="1" eb="2">
      <t>キュウ</t>
    </rPh>
    <phoneticPr fontId="2"/>
  </si>
  <si>
    <t>各停</t>
    <rPh sb="0" eb="2">
      <t>カクテイ</t>
    </rPh>
    <phoneticPr fontId="2"/>
  </si>
  <si>
    <t>臨時急行</t>
    <rPh sb="0" eb="2">
      <t>リンジ</t>
    </rPh>
    <rPh sb="2" eb="4">
      <t>キュウコウ</t>
    </rPh>
    <phoneticPr fontId="2"/>
  </si>
  <si>
    <t>HL</t>
  </si>
  <si>
    <t>臨時急行</t>
  </si>
  <si>
    <t>アウトソーシングスタジアム</t>
  </si>
  <si>
    <t>静岡行・MSE車両</t>
    <rPh sb="0" eb="2">
      <t>シズオカ</t>
    </rPh>
    <rPh sb="2" eb="3">
      <t>ユ</t>
    </rPh>
    <rPh sb="7" eb="9">
      <t>シャリョウ</t>
    </rPh>
    <phoneticPr fontId="2"/>
  </si>
  <si>
    <t>日本平線・清水線時刻表サンプル</t>
    <rPh sb="0" eb="4">
      <t>ニホンダイラセン</t>
    </rPh>
    <rPh sb="5" eb="8">
      <t>シミズセン</t>
    </rPh>
    <rPh sb="8" eb="10">
      <t>ジコク</t>
    </rPh>
    <rPh sb="10" eb="11">
      <t>ヒョウ</t>
    </rPh>
    <phoneticPr fontId="2"/>
  </si>
  <si>
    <t>規模により、このパターンを繰り返す【特急も臨時急行と同じ所要時間】</t>
    <rPh sb="0" eb="2">
      <t>キボ</t>
    </rPh>
    <rPh sb="13" eb="14">
      <t>ク</t>
    </rPh>
    <rPh sb="15" eb="16">
      <t>カエ</t>
    </rPh>
    <rPh sb="18" eb="20">
      <t>トッキュウ</t>
    </rPh>
    <rPh sb="21" eb="23">
      <t>リンジ</t>
    </rPh>
    <rPh sb="23" eb="25">
      <t>キュウコウ</t>
    </rPh>
    <rPh sb="26" eb="27">
      <t>オナ</t>
    </rPh>
    <rPh sb="28" eb="30">
      <t>ショヨウ</t>
    </rPh>
    <rPh sb="30" eb="32">
      <t>ジカン</t>
    </rPh>
    <phoneticPr fontId="2"/>
  </si>
  <si>
    <t>スタジアム開催時臨時列車（夜間・休日）</t>
    <rPh sb="5" eb="7">
      <t>カイサイ</t>
    </rPh>
    <rPh sb="7" eb="8">
      <t>ジ</t>
    </rPh>
    <rPh sb="8" eb="10">
      <t>リンジ</t>
    </rPh>
    <rPh sb="10" eb="12">
      <t>レッシャ</t>
    </rPh>
    <rPh sb="13" eb="15">
      <t>ヤカン</t>
    </rPh>
    <rPh sb="16" eb="18">
      <t>キュウジツ</t>
    </rPh>
    <phoneticPr fontId="2"/>
  </si>
  <si>
    <t>昼</t>
    <rPh sb="0" eb="1">
      <t>ヒル</t>
    </rPh>
    <phoneticPr fontId="2"/>
  </si>
  <si>
    <t>使用車両：3000系0番台</t>
    <rPh sb="0" eb="2">
      <t>シヨウ</t>
    </rPh>
    <rPh sb="2" eb="4">
      <t>シャリョウ</t>
    </rPh>
    <rPh sb="9" eb="10">
      <t>ケイ</t>
    </rPh>
    <rPh sb="11" eb="12">
      <t>バン</t>
    </rPh>
    <rPh sb="12" eb="13">
      <t>ダイ</t>
    </rPh>
    <phoneticPr fontId="2"/>
  </si>
  <si>
    <t>使用車両：3000系2000番台</t>
    <rPh sb="0" eb="2">
      <t>シヨウ</t>
    </rPh>
    <rPh sb="2" eb="4">
      <t>シャリョウ</t>
    </rPh>
    <rPh sb="9" eb="10">
      <t>ケイ</t>
    </rPh>
    <rPh sb="14" eb="15">
      <t>バン</t>
    </rPh>
    <rPh sb="15" eb="16">
      <t>ダイ</t>
    </rPh>
    <phoneticPr fontId="2"/>
  </si>
  <si>
    <t>使用車両：3000番台1000番台（32編成）</t>
    <rPh sb="0" eb="2">
      <t>シヨウ</t>
    </rPh>
    <rPh sb="2" eb="4">
      <t>シャリョウ</t>
    </rPh>
    <rPh sb="9" eb="10">
      <t>バン</t>
    </rPh>
    <rPh sb="10" eb="11">
      <t>ダイ</t>
    </rPh>
    <rPh sb="15" eb="16">
      <t>バン</t>
    </rPh>
    <rPh sb="16" eb="17">
      <t>ダイ</t>
    </rPh>
    <rPh sb="20" eb="22">
      <t>ヘンセイ</t>
    </rPh>
    <phoneticPr fontId="2"/>
  </si>
  <si>
    <t>使用車両：3000系3000番台</t>
    <rPh sb="0" eb="2">
      <t>シヨウ</t>
    </rPh>
    <rPh sb="2" eb="4">
      <t>シャリョウ</t>
    </rPh>
    <rPh sb="9" eb="10">
      <t>ケイ</t>
    </rPh>
    <rPh sb="14" eb="15">
      <t>バン</t>
    </rPh>
    <rPh sb="15" eb="16">
      <t>ダイ</t>
    </rPh>
    <phoneticPr fontId="2"/>
  </si>
  <si>
    <t>使用車両：3000番台5000番台</t>
    <rPh sb="0" eb="2">
      <t>シヨウ</t>
    </rPh>
    <rPh sb="2" eb="4">
      <t>シャリョウ</t>
    </rPh>
    <rPh sb="9" eb="10">
      <t>バン</t>
    </rPh>
    <rPh sb="10" eb="11">
      <t>ダイ</t>
    </rPh>
    <rPh sb="15" eb="16">
      <t>バン</t>
    </rPh>
    <rPh sb="16" eb="17">
      <t>ダイ</t>
    </rPh>
    <phoneticPr fontId="2"/>
  </si>
  <si>
    <t>使用車両：3000系5000番台</t>
    <rPh sb="0" eb="2">
      <t>シヨウ</t>
    </rPh>
    <rPh sb="2" eb="4">
      <t>シャリョウ</t>
    </rPh>
    <rPh sb="9" eb="10">
      <t>ケイ</t>
    </rPh>
    <rPh sb="14" eb="15">
      <t>バン</t>
    </rPh>
    <rPh sb="15" eb="16">
      <t>ダイ</t>
    </rPh>
    <phoneticPr fontId="2"/>
  </si>
  <si>
    <t>２面４線</t>
    <rPh sb="1" eb="2">
      <t>メン</t>
    </rPh>
    <rPh sb="3" eb="4">
      <t>セン</t>
    </rPh>
    <phoneticPr fontId="2"/>
  </si>
  <si>
    <t>２面４線、留置線あり</t>
    <rPh sb="1" eb="2">
      <t>メン</t>
    </rPh>
    <rPh sb="3" eb="4">
      <t>セン</t>
    </rPh>
    <rPh sb="5" eb="7">
      <t>リュウチ</t>
    </rPh>
    <rPh sb="7" eb="8">
      <t>セン</t>
    </rPh>
    <phoneticPr fontId="2"/>
  </si>
  <si>
    <t>４両対応ホーム、２面４線</t>
    <rPh sb="1" eb="2">
      <t>リョウ</t>
    </rPh>
    <rPh sb="2" eb="4">
      <t>タイオウ</t>
    </rPh>
    <rPh sb="9" eb="10">
      <t>メン</t>
    </rPh>
    <rPh sb="11" eb="12">
      <t>セン</t>
    </rPh>
    <phoneticPr fontId="2"/>
  </si>
  <si>
    <t>４両対応ホーム・緩急接続、２面４線</t>
    <rPh sb="1" eb="2">
      <t>リョウ</t>
    </rPh>
    <rPh sb="2" eb="4">
      <t>タイオウ</t>
    </rPh>
    <rPh sb="8" eb="10">
      <t>カンキュウ</t>
    </rPh>
    <rPh sb="10" eb="12">
      <t>セツゾク</t>
    </rPh>
    <rPh sb="14" eb="15">
      <t>メン</t>
    </rPh>
    <rPh sb="16" eb="17">
      <t>セン</t>
    </rPh>
    <phoneticPr fontId="2"/>
  </si>
  <si>
    <t>２面３線（清水方向に留置線）</t>
    <rPh sb="1" eb="2">
      <t>メン</t>
    </rPh>
    <rPh sb="3" eb="4">
      <t>セン</t>
    </rPh>
    <rPh sb="5" eb="7">
      <t>シミズ</t>
    </rPh>
    <rPh sb="7" eb="9">
      <t>ホウコウ</t>
    </rPh>
    <rPh sb="10" eb="12">
      <t>リュウチ</t>
    </rPh>
    <rPh sb="12" eb="13">
      <t>セン</t>
    </rPh>
    <phoneticPr fontId="2"/>
  </si>
  <si>
    <t>２面３線（中線は通過線）</t>
    <rPh sb="1" eb="2">
      <t>メン</t>
    </rPh>
    <rPh sb="3" eb="4">
      <t>セン</t>
    </rPh>
    <rPh sb="5" eb="7">
      <t>チュウセン</t>
    </rPh>
    <rPh sb="8" eb="11">
      <t>ツウカセン</t>
    </rPh>
    <phoneticPr fontId="2"/>
  </si>
  <si>
    <t>羽鳥線、対面式ホーム</t>
    <rPh sb="0" eb="2">
      <t>ハトリ</t>
    </rPh>
    <rPh sb="2" eb="3">
      <t>セン</t>
    </rPh>
    <rPh sb="4" eb="7">
      <t>タイメンシキ</t>
    </rPh>
    <phoneticPr fontId="2"/>
  </si>
  <si>
    <t>丸子北街道線、３面６線（共用）</t>
    <rPh sb="0" eb="2">
      <t>マリコ</t>
    </rPh>
    <rPh sb="2" eb="3">
      <t>キタ</t>
    </rPh>
    <rPh sb="3" eb="5">
      <t>カイドウ</t>
    </rPh>
    <rPh sb="5" eb="6">
      <t>セン</t>
    </rPh>
    <rPh sb="8" eb="9">
      <t>メン</t>
    </rPh>
    <rPh sb="10" eb="11">
      <t>セン</t>
    </rPh>
    <rPh sb="12" eb="14">
      <t>キョウヨウ</t>
    </rPh>
    <phoneticPr fontId="2"/>
  </si>
  <si>
    <t>三庵</t>
    <rPh sb="0" eb="1">
      <t>サン</t>
    </rPh>
    <rPh sb="1" eb="2">
      <t>イオリ</t>
    </rPh>
    <phoneticPr fontId="2"/>
  </si>
  <si>
    <t>駒長</t>
    <rPh sb="0" eb="1">
      <t>コマ</t>
    </rPh>
    <rPh sb="1" eb="2">
      <t>ナガ</t>
    </rPh>
    <phoneticPr fontId="2"/>
  </si>
  <si>
    <t>駒庵</t>
    <rPh sb="0" eb="1">
      <t>コマ</t>
    </rPh>
    <rPh sb="1" eb="2">
      <t>イオリ</t>
    </rPh>
    <phoneticPr fontId="2"/>
  </si>
  <si>
    <t>三長</t>
    <rPh sb="0" eb="1">
      <t>サン</t>
    </rPh>
    <rPh sb="1" eb="2">
      <t>ナガ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</si>
</sst>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3"/>
      <scheme val="minor"/>
    </font>
    <font>
      <i/>
      <sz val="10"/>
      <color theme="1"/>
      <name val="Calibri"/>
      <family val="3"/>
      <scheme val="minor"/>
    </font>
    <font>
      <i/>
      <sz val="9"/>
      <color theme="1"/>
      <name val="Calibri"/>
      <family val="3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3"/>
      <scheme val="minor"/>
    </font>
    <font>
      <sz val="12"/>
      <color rgb="FFFF0000"/>
      <name val="Calibri"/>
      <family val="3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3"/>
      <scheme val="minor"/>
    </font>
    <font>
      <sz val="16"/>
      <color theme="1"/>
      <name val="Calibri"/>
      <family val="2"/>
      <scheme val="minor"/>
    </font>
    <font>
      <sz val="11"/>
      <name val="Calibri"/>
      <family val="3"/>
      <scheme val="minor"/>
    </font>
    <font>
      <sz val="9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9C9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20" fontId="5" fillId="2" borderId="3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42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20" fontId="17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20" fontId="17" fillId="2" borderId="29" xfId="0" applyNumberFormat="1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20" fontId="17" fillId="0" borderId="24" xfId="0" applyNumberFormat="1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0" fontId="5" fillId="2" borderId="25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20" fontId="5" fillId="0" borderId="45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20" fontId="5" fillId="0" borderId="32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20" fontId="5" fillId="0" borderId="46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20" fontId="5" fillId="0" borderId="41" xfId="0" applyNumberFormat="1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0" fontId="5" fillId="0" borderId="15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20" fontId="5" fillId="0" borderId="4" xfId="0" applyNumberFormat="1" applyFont="1" applyFill="1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0" fontId="5" fillId="0" borderId="5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0" fontId="17" fillId="0" borderId="29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20" fontId="18" fillId="0" borderId="3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2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20" fontId="18" fillId="0" borderId="15" xfId="0" applyNumberFormat="1" applyFont="1" applyFill="1" applyBorder="1" applyAlignment="1">
      <alignment horizontal="center" vertical="center"/>
    </xf>
    <xf numFmtId="20" fontId="17" fillId="0" borderId="15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7" fillId="5" borderId="3" xfId="0" applyNumberFormat="1" applyFont="1" applyFill="1" applyBorder="1" applyAlignment="1">
      <alignment horizontal="center" vertical="center"/>
    </xf>
    <xf numFmtId="0" fontId="18" fillId="5" borderId="3" xfId="0" applyNumberFormat="1" applyFont="1" applyFill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20" fontId="5" fillId="0" borderId="40" xfId="0" applyNumberFormat="1" applyFont="1" applyBorder="1" applyAlignment="1">
      <alignment horizontal="center" vertical="center"/>
    </xf>
    <xf numFmtId="20" fontId="5" fillId="0" borderId="2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5" fillId="0" borderId="2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5" borderId="13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2" borderId="14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2" borderId="25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20" fontId="18" fillId="3" borderId="23" xfId="0" applyNumberFormat="1" applyFont="1" applyFill="1" applyBorder="1" applyAlignment="1">
      <alignment horizontal="center" vertical="center"/>
    </xf>
    <xf numFmtId="20" fontId="17" fillId="3" borderId="23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7" fillId="3" borderId="23" xfId="0" applyNumberFormat="1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20" fontId="18" fillId="2" borderId="3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20" fontId="17" fillId="2" borderId="32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7" fillId="2" borderId="17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20" fontId="18" fillId="2" borderId="9" xfId="0" applyNumberFormat="1" applyFont="1" applyFill="1" applyBorder="1" applyAlignment="1">
      <alignment horizontal="center" vertical="center"/>
    </xf>
    <xf numFmtId="20" fontId="17" fillId="2" borderId="4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20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0" fontId="5" fillId="2" borderId="17" xfId="0" applyNumberFormat="1" applyFont="1" applyFill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20" fontId="5" fillId="2" borderId="19" xfId="0" applyNumberFormat="1" applyFont="1" applyFill="1" applyBorder="1" applyAlignment="1">
      <alignment horizontal="center" vertical="center"/>
    </xf>
    <xf numFmtId="20" fontId="5" fillId="2" borderId="14" xfId="0" applyNumberFormat="1" applyFont="1" applyFill="1" applyBorder="1" applyAlignment="1">
      <alignment horizontal="center" vertical="center"/>
    </xf>
    <xf numFmtId="20" fontId="5" fillId="2" borderId="16" xfId="0" applyNumberFormat="1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/>
    </xf>
    <xf numFmtId="20" fontId="18" fillId="0" borderId="2" xfId="0" applyNumberFormat="1" applyFont="1" applyFill="1" applyBorder="1" applyAlignment="1">
      <alignment horizontal="center" vertical="center"/>
    </xf>
    <xf numFmtId="20" fontId="17" fillId="0" borderId="2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/>
    </xf>
    <xf numFmtId="20" fontId="18" fillId="3" borderId="2" xfId="0" applyNumberFormat="1" applyFont="1" applyFill="1" applyBorder="1" applyAlignment="1">
      <alignment horizontal="center" vertical="center"/>
    </xf>
    <xf numFmtId="20" fontId="17" fillId="3" borderId="2" xfId="0" applyNumberFormat="1" applyFont="1" applyFill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20" fontId="17" fillId="0" borderId="50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20" fontId="17" fillId="0" borderId="43" xfId="0" applyNumberFormat="1" applyFont="1" applyBorder="1" applyAlignment="1">
      <alignment horizontal="center" vertical="center"/>
    </xf>
    <xf numFmtId="20" fontId="17" fillId="0" borderId="28" xfId="0" applyNumberFormat="1" applyFont="1" applyBorder="1" applyAlignment="1">
      <alignment horizontal="center" vertical="center"/>
    </xf>
    <xf numFmtId="20" fontId="17" fillId="0" borderId="1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17" fillId="0" borderId="15" xfId="0" applyNumberFormat="1" applyFont="1" applyBorder="1" applyAlignment="1">
      <alignment horizontal="center" vertical="center"/>
    </xf>
    <xf numFmtId="20" fontId="5" fillId="0" borderId="16" xfId="0" applyNumberFormat="1" applyFont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20" fontId="5" fillId="0" borderId="23" xfId="0" applyNumberFormat="1" applyFont="1" applyFill="1" applyBorder="1" applyAlignment="1">
      <alignment horizontal="center" vertical="center"/>
    </xf>
    <xf numFmtId="20" fontId="17" fillId="0" borderId="3" xfId="0" applyNumberFormat="1" applyFont="1" applyBorder="1" applyAlignment="1">
      <alignment horizontal="center" vertical="center"/>
    </xf>
    <xf numFmtId="20" fontId="17" fillId="0" borderId="25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0" fontId="5" fillId="0" borderId="25" xfId="0" applyNumberFormat="1" applyFont="1" applyFill="1" applyBorder="1" applyAlignment="1">
      <alignment horizontal="center" vertical="center"/>
    </xf>
    <xf numFmtId="20" fontId="5" fillId="0" borderId="15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20" fontId="5" fillId="0" borderId="13" xfId="0" applyNumberFormat="1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0" fillId="6" borderId="24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28" xfId="0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20" fontId="5" fillId="7" borderId="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20" fontId="5" fillId="7" borderId="23" xfId="0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17" fillId="8" borderId="2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7" fillId="0" borderId="25" xfId="0" applyNumberFormat="1" applyFont="1" applyFill="1" applyBorder="1" applyAlignment="1">
      <alignment horizontal="center" vertical="center" textRotation="255" wrapText="1"/>
    </xf>
    <xf numFmtId="0" fontId="17" fillId="0" borderId="3" xfId="0" applyNumberFormat="1" applyFont="1" applyFill="1" applyBorder="1" applyAlignment="1">
      <alignment horizontal="center" vertical="center" textRotation="255" wrapText="1"/>
    </xf>
    <xf numFmtId="0" fontId="17" fillId="0" borderId="4" xfId="0" applyNumberFormat="1" applyFont="1" applyFill="1" applyBorder="1" applyAlignment="1">
      <alignment horizontal="center" vertical="center" textRotation="255" wrapText="1"/>
    </xf>
    <xf numFmtId="0" fontId="17" fillId="0" borderId="15" xfId="0" applyNumberFormat="1" applyFont="1" applyFill="1" applyBorder="1" applyAlignment="1">
      <alignment horizontal="center" vertical="center" textRotation="255" wrapText="1"/>
    </xf>
    <xf numFmtId="0" fontId="14" fillId="6" borderId="6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22" fillId="0" borderId="60" xfId="0" applyFont="1" applyBorder="1" applyAlignment="1">
      <alignment horizontal="center" vertical="center" textRotation="255" wrapText="1"/>
    </xf>
    <xf numFmtId="0" fontId="22" fillId="0" borderId="66" xfId="0" applyFont="1" applyBorder="1" applyAlignment="1">
      <alignment horizontal="center" vertical="center" textRotation="255" wrapText="1"/>
    </xf>
    <xf numFmtId="0" fontId="22" fillId="0" borderId="57" xfId="0" applyFont="1" applyBorder="1" applyAlignment="1">
      <alignment horizontal="center" vertical="center" textRotation="255" wrapText="1"/>
    </xf>
    <xf numFmtId="0" fontId="11" fillId="0" borderId="63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1" fillId="0" borderId="4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7" fillId="3" borderId="27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5" borderId="16" xfId="0" applyNumberFormat="1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3" xfId="0" applyNumberFormat="1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20" fontId="5" fillId="5" borderId="24" xfId="0" applyNumberFormat="1" applyFont="1" applyFill="1" applyBorder="1" applyAlignment="1">
      <alignment horizontal="center" vertical="center"/>
    </xf>
    <xf numFmtId="20" fontId="5" fillId="5" borderId="28" xfId="0" applyNumberFormat="1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65</xdr:row>
      <xdr:rowOff>66675</xdr:rowOff>
    </xdr:from>
    <xdr:to>
      <xdr:col>5</xdr:col>
      <xdr:colOff>638175</xdr:colOff>
      <xdr:row>75</xdr:row>
      <xdr:rowOff>104775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6753225" cy="2324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23</xdr:row>
      <xdr:rowOff>152400</xdr:rowOff>
    </xdr:from>
    <xdr:to>
      <xdr:col>5</xdr:col>
      <xdr:colOff>733425</xdr:colOff>
      <xdr:row>33</xdr:row>
      <xdr:rowOff>190500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572125"/>
          <a:ext cx="6753225" cy="2324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 topLeftCell="A1">
      <selection activeCell="B9" sqref="B9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561" t="s">
        <v>6</v>
      </c>
      <c r="B1" s="562"/>
      <c r="C1" s="563" t="s">
        <v>51</v>
      </c>
      <c r="D1" s="564"/>
      <c r="E1" s="8" t="s">
        <v>416</v>
      </c>
      <c r="F1" s="9" t="s">
        <v>35</v>
      </c>
    </row>
    <row r="2" spans="1:7" ht="26.25" customHeight="1">
      <c r="A2" s="565" t="s">
        <v>249</v>
      </c>
      <c r="B2" s="566"/>
      <c r="C2" s="566" t="s">
        <v>248</v>
      </c>
      <c r="D2" s="566"/>
      <c r="E2" s="10" t="s">
        <v>251</v>
      </c>
      <c r="F2" s="11" t="s">
        <v>266</v>
      </c>
      <c r="G2" t="s">
        <v>234</v>
      </c>
    </row>
    <row r="3" spans="1:7" ht="26.25" customHeight="1">
      <c r="A3" s="565" t="s">
        <v>250</v>
      </c>
      <c r="B3" s="566"/>
      <c r="C3" s="566" t="s">
        <v>247</v>
      </c>
      <c r="D3" s="566"/>
      <c r="E3" s="10" t="s">
        <v>252</v>
      </c>
      <c r="F3" s="11" t="s">
        <v>237</v>
      </c>
      <c r="G3" t="s">
        <v>235</v>
      </c>
    </row>
    <row r="4" ht="14.25" thickBot="1"/>
    <row r="5" spans="1:9" s="1" customFormat="1" ht="18" customHeight="1" thickBot="1">
      <c r="A5" s="25" t="s">
        <v>1</v>
      </c>
      <c r="B5" s="22" t="s">
        <v>2</v>
      </c>
      <c r="C5" s="3" t="s">
        <v>4</v>
      </c>
      <c r="D5" s="3" t="s">
        <v>5</v>
      </c>
      <c r="E5" s="3" t="s">
        <v>3</v>
      </c>
      <c r="F5" s="7" t="s">
        <v>8</v>
      </c>
      <c r="G5" s="4"/>
      <c r="H5" s="4"/>
      <c r="I5" s="4"/>
    </row>
    <row r="6" spans="1:9" s="1" customFormat="1" ht="18" customHeight="1">
      <c r="A6" s="46" t="s">
        <v>23</v>
      </c>
      <c r="B6" s="47" t="s">
        <v>22</v>
      </c>
      <c r="C6" s="48" t="s">
        <v>16</v>
      </c>
      <c r="D6" s="40" t="s">
        <v>14</v>
      </c>
      <c r="E6" s="40"/>
      <c r="F6" s="41" t="s">
        <v>19</v>
      </c>
      <c r="G6" s="4"/>
      <c r="H6" s="4"/>
      <c r="I6" s="4"/>
    </row>
    <row r="7" spans="1:9" s="1" customFormat="1" ht="18" customHeight="1">
      <c r="A7" s="26">
        <v>1</v>
      </c>
      <c r="B7" s="23" t="s">
        <v>11</v>
      </c>
      <c r="C7" s="15">
        <v>0.5</v>
      </c>
      <c r="D7" s="5">
        <v>0</v>
      </c>
      <c r="E7" s="37" t="s">
        <v>271</v>
      </c>
      <c r="F7" s="19" t="s">
        <v>18</v>
      </c>
      <c r="G7" s="4"/>
      <c r="H7" s="4"/>
      <c r="I7" s="4"/>
    </row>
    <row r="8" spans="1:9" s="1" customFormat="1" ht="18" customHeight="1">
      <c r="A8" s="26">
        <v>2</v>
      </c>
      <c r="B8" s="23" t="s">
        <v>12</v>
      </c>
      <c r="C8" s="5">
        <v>1.2</v>
      </c>
      <c r="D8" s="5">
        <v>1.2</v>
      </c>
      <c r="E8" s="37"/>
      <c r="F8" s="19" t="s">
        <v>20</v>
      </c>
      <c r="G8" s="4"/>
      <c r="H8" s="4"/>
      <c r="I8" s="4"/>
    </row>
    <row r="9" spans="1:9" s="1" customFormat="1" ht="18" customHeight="1">
      <c r="A9" s="26">
        <v>3</v>
      </c>
      <c r="B9" s="23" t="s">
        <v>15</v>
      </c>
      <c r="C9" s="5">
        <v>0.9</v>
      </c>
      <c r="D9" s="5">
        <f>C9+D8</f>
        <v>2.1</v>
      </c>
      <c r="E9" s="37"/>
      <c r="F9" s="19" t="s">
        <v>21</v>
      </c>
      <c r="G9" s="4"/>
      <c r="H9" s="4"/>
      <c r="I9" s="4"/>
    </row>
    <row r="10" spans="1:9" s="1" customFormat="1" ht="18" customHeight="1">
      <c r="A10" s="26">
        <v>4</v>
      </c>
      <c r="B10" s="23" t="s">
        <v>17</v>
      </c>
      <c r="C10" s="5">
        <v>1</v>
      </c>
      <c r="D10" s="5">
        <f aca="true" t="shared" si="0" ref="D10:D22">C10+D9</f>
        <v>3.1</v>
      </c>
      <c r="E10" s="37"/>
      <c r="F10" s="19" t="s">
        <v>24</v>
      </c>
      <c r="G10" s="4"/>
      <c r="H10" s="4"/>
      <c r="I10" s="4"/>
    </row>
    <row r="11" spans="1:9" s="1" customFormat="1" ht="18" customHeight="1">
      <c r="A11" s="26">
        <v>5</v>
      </c>
      <c r="B11" s="23" t="s">
        <v>25</v>
      </c>
      <c r="C11" s="5">
        <v>1.3</v>
      </c>
      <c r="D11" s="5">
        <f t="shared" si="0"/>
        <v>4.4</v>
      </c>
      <c r="E11" s="37"/>
      <c r="F11" s="19" t="s">
        <v>26</v>
      </c>
      <c r="G11" s="4"/>
      <c r="H11" s="4"/>
      <c r="I11" s="4"/>
    </row>
    <row r="12" spans="1:9" s="1" customFormat="1" ht="18" customHeight="1">
      <c r="A12" s="26">
        <v>6</v>
      </c>
      <c r="B12" s="23" t="s">
        <v>27</v>
      </c>
      <c r="C12" s="5">
        <v>1.3</v>
      </c>
      <c r="D12" s="5">
        <f t="shared" si="0"/>
        <v>5.7</v>
      </c>
      <c r="E12" s="37"/>
      <c r="F12" s="19" t="s">
        <v>29</v>
      </c>
      <c r="G12" s="4"/>
      <c r="H12" s="4"/>
      <c r="I12" s="4"/>
    </row>
    <row r="13" spans="1:9" s="1" customFormat="1" ht="18" customHeight="1">
      <c r="A13" s="26">
        <v>7</v>
      </c>
      <c r="B13" s="23" t="s">
        <v>30</v>
      </c>
      <c r="C13" s="5">
        <v>1.1</v>
      </c>
      <c r="D13" s="5">
        <f t="shared" si="0"/>
        <v>6.800000000000001</v>
      </c>
      <c r="E13" s="37" t="s">
        <v>305</v>
      </c>
      <c r="F13" s="19" t="s">
        <v>32</v>
      </c>
      <c r="G13" s="4"/>
      <c r="H13" s="4"/>
      <c r="I13" s="4"/>
    </row>
    <row r="14" spans="1:9" s="1" customFormat="1" ht="18" customHeight="1">
      <c r="A14" s="26">
        <v>8</v>
      </c>
      <c r="B14" s="23" t="s">
        <v>31</v>
      </c>
      <c r="C14" s="5">
        <v>0.7</v>
      </c>
      <c r="D14" s="5">
        <f t="shared" si="0"/>
        <v>7.500000000000001</v>
      </c>
      <c r="E14" s="37" t="s">
        <v>306</v>
      </c>
      <c r="F14" s="19" t="s">
        <v>33</v>
      </c>
      <c r="G14" s="4"/>
      <c r="H14" s="4"/>
      <c r="I14" s="4"/>
    </row>
    <row r="15" spans="1:9" s="1" customFormat="1" ht="18" customHeight="1">
      <c r="A15" s="26">
        <v>9</v>
      </c>
      <c r="B15" s="23" t="s">
        <v>34</v>
      </c>
      <c r="C15" s="5">
        <v>0.5</v>
      </c>
      <c r="D15" s="5">
        <f t="shared" si="0"/>
        <v>8</v>
      </c>
      <c r="E15" s="37"/>
      <c r="F15" s="19" t="s">
        <v>36</v>
      </c>
      <c r="G15" s="4"/>
      <c r="H15" s="4"/>
      <c r="I15" s="4"/>
    </row>
    <row r="16" spans="1:9" s="1" customFormat="1" ht="18" customHeight="1">
      <c r="A16" s="26">
        <v>10</v>
      </c>
      <c r="B16" s="23" t="s">
        <v>37</v>
      </c>
      <c r="C16" s="5">
        <v>0.6</v>
      </c>
      <c r="D16" s="5">
        <f t="shared" si="0"/>
        <v>8.6</v>
      </c>
      <c r="E16" s="37"/>
      <c r="F16" s="19" t="s">
        <v>39</v>
      </c>
      <c r="G16" s="4"/>
      <c r="H16" s="4"/>
      <c r="I16" s="4"/>
    </row>
    <row r="17" spans="1:9" s="1" customFormat="1" ht="18" customHeight="1">
      <c r="A17" s="26">
        <v>11</v>
      </c>
      <c r="B17" s="23" t="s">
        <v>38</v>
      </c>
      <c r="C17" s="5">
        <v>0.7</v>
      </c>
      <c r="D17" s="5">
        <f t="shared" si="0"/>
        <v>9.299999999999999</v>
      </c>
      <c r="E17" s="37" t="s">
        <v>302</v>
      </c>
      <c r="F17" s="19" t="s">
        <v>40</v>
      </c>
      <c r="G17" s="4"/>
      <c r="H17" s="4"/>
      <c r="I17" s="4"/>
    </row>
    <row r="18" spans="1:9" s="1" customFormat="1" ht="18" customHeight="1">
      <c r="A18" s="26">
        <v>12</v>
      </c>
      <c r="B18" s="23" t="s">
        <v>41</v>
      </c>
      <c r="C18" s="5">
        <v>0.9</v>
      </c>
      <c r="D18" s="5">
        <f t="shared" si="0"/>
        <v>10.2</v>
      </c>
      <c r="E18" s="37"/>
      <c r="F18" s="19" t="s">
        <v>46</v>
      </c>
      <c r="G18" s="4"/>
      <c r="H18" s="4"/>
      <c r="I18" s="4"/>
    </row>
    <row r="19" spans="1:9" s="1" customFormat="1" ht="18" customHeight="1" thickBot="1">
      <c r="A19" s="43">
        <v>13</v>
      </c>
      <c r="B19" s="44" t="s">
        <v>42</v>
      </c>
      <c r="C19" s="28">
        <v>1</v>
      </c>
      <c r="D19" s="28">
        <f t="shared" si="0"/>
        <v>11.2</v>
      </c>
      <c r="E19" s="71" t="s">
        <v>304</v>
      </c>
      <c r="F19" s="45" t="s">
        <v>45</v>
      </c>
      <c r="G19" s="4"/>
      <c r="H19" s="4"/>
      <c r="I19" s="4"/>
    </row>
    <row r="20" spans="1:9" s="1" customFormat="1" ht="18" customHeight="1">
      <c r="A20" s="60">
        <v>14</v>
      </c>
      <c r="B20" s="325" t="s">
        <v>43</v>
      </c>
      <c r="C20" s="30">
        <v>1.2</v>
      </c>
      <c r="D20" s="30">
        <f t="shared" si="0"/>
        <v>12.399999999999999</v>
      </c>
      <c r="E20" s="49"/>
      <c r="F20" s="50" t="s">
        <v>44</v>
      </c>
      <c r="G20" s="4"/>
      <c r="H20" s="4"/>
      <c r="I20" s="4"/>
    </row>
    <row r="21" spans="1:9" s="1" customFormat="1" ht="18" customHeight="1">
      <c r="A21" s="26">
        <v>15</v>
      </c>
      <c r="B21" s="23" t="s">
        <v>47</v>
      </c>
      <c r="C21" s="5">
        <v>2.7</v>
      </c>
      <c r="D21" s="5">
        <f t="shared" si="0"/>
        <v>15.099999999999998</v>
      </c>
      <c r="E21" s="37"/>
      <c r="F21" s="19" t="s">
        <v>48</v>
      </c>
      <c r="G21" s="4"/>
      <c r="H21" s="4"/>
      <c r="I21" s="4"/>
    </row>
    <row r="22" spans="1:9" s="1" customFormat="1" ht="18" customHeight="1" thickBot="1">
      <c r="A22" s="27">
        <v>16</v>
      </c>
      <c r="B22" s="24" t="s">
        <v>49</v>
      </c>
      <c r="C22" s="20">
        <v>1.3</v>
      </c>
      <c r="D22" s="20">
        <f t="shared" si="0"/>
        <v>16.4</v>
      </c>
      <c r="E22" s="51" t="s">
        <v>426</v>
      </c>
      <c r="F22" s="21" t="s">
        <v>50</v>
      </c>
      <c r="G22" s="4"/>
      <c r="H22" s="4"/>
      <c r="I22" s="4"/>
    </row>
    <row r="23" spans="1:9" s="1" customFormat="1" ht="18" customHeight="1" thickBot="1">
      <c r="A23" s="320" t="s">
        <v>301</v>
      </c>
      <c r="B23" s="321" t="s">
        <v>177</v>
      </c>
      <c r="C23" s="322">
        <v>1.8</v>
      </c>
      <c r="D23" s="322">
        <f>C23+D19</f>
        <v>13</v>
      </c>
      <c r="E23" s="323" t="s">
        <v>293</v>
      </c>
      <c r="F23" s="324" t="s">
        <v>307</v>
      </c>
      <c r="G23" s="4"/>
      <c r="H23" s="4"/>
      <c r="I23" s="4"/>
    </row>
    <row r="24" spans="1:9" s="1" customFormat="1" ht="18" customHeight="1">
      <c r="A24" s="17"/>
      <c r="B24" s="4"/>
      <c r="C24" s="4"/>
      <c r="D24" s="4"/>
      <c r="E24" s="4"/>
      <c r="F24" s="16"/>
      <c r="G24" s="4"/>
      <c r="H24" s="4"/>
      <c r="I24" s="4"/>
    </row>
    <row r="25" spans="1:9" s="1" customFormat="1" ht="18" customHeight="1" thickBot="1">
      <c r="A25" s="17"/>
      <c r="B25" s="4"/>
      <c r="C25" s="4"/>
      <c r="D25" s="4"/>
      <c r="E25" s="4"/>
      <c r="F25" s="16"/>
      <c r="G25" s="4"/>
      <c r="H25" s="4"/>
      <c r="I25" s="4"/>
    </row>
    <row r="26" spans="1:9" s="1" customFormat="1" ht="18" customHeight="1" thickBot="1">
      <c r="A26" s="25" t="s">
        <v>1</v>
      </c>
      <c r="B26" s="53" t="s">
        <v>2</v>
      </c>
      <c r="C26" s="54" t="s">
        <v>230</v>
      </c>
      <c r="D26" s="55" t="s">
        <v>231</v>
      </c>
      <c r="E26" s="37" t="s">
        <v>232</v>
      </c>
      <c r="F26" s="4"/>
      <c r="G26" s="4"/>
      <c r="H26" s="4"/>
      <c r="I26" s="4"/>
    </row>
    <row r="27" spans="1:9" s="1" customFormat="1" ht="18" customHeight="1">
      <c r="A27" s="46" t="s">
        <v>23</v>
      </c>
      <c r="B27" s="47" t="s">
        <v>22</v>
      </c>
      <c r="C27" s="6"/>
      <c r="D27" s="56"/>
      <c r="E27" s="37"/>
      <c r="F27" s="4"/>
      <c r="G27" s="4"/>
      <c r="H27" s="4"/>
      <c r="I27" s="4"/>
    </row>
    <row r="28" spans="1:9" s="1" customFormat="1" ht="18" customHeight="1">
      <c r="A28" s="26">
        <v>1</v>
      </c>
      <c r="B28" s="23" t="s">
        <v>11</v>
      </c>
      <c r="C28" s="5">
        <v>0</v>
      </c>
      <c r="D28" s="57">
        <v>0</v>
      </c>
      <c r="E28" s="37"/>
      <c r="F28" s="4"/>
      <c r="G28" s="4"/>
      <c r="H28" s="4"/>
      <c r="I28" s="4"/>
    </row>
    <row r="29" spans="1:9" s="1" customFormat="1" ht="18" customHeight="1">
      <c r="A29" s="26">
        <v>2</v>
      </c>
      <c r="B29" s="23" t="s">
        <v>12</v>
      </c>
      <c r="C29" s="5">
        <v>2</v>
      </c>
      <c r="D29" s="57" t="s">
        <v>233</v>
      </c>
      <c r="E29" s="37"/>
      <c r="F29" s="4"/>
      <c r="G29" s="4"/>
      <c r="H29" s="4"/>
      <c r="I29" s="4"/>
    </row>
    <row r="30" spans="1:9" s="1" customFormat="1" ht="18" customHeight="1">
      <c r="A30" s="26">
        <v>3</v>
      </c>
      <c r="B30" s="23" t="s">
        <v>15</v>
      </c>
      <c r="C30" s="5">
        <v>4</v>
      </c>
      <c r="D30" s="57">
        <v>3</v>
      </c>
      <c r="E30" s="37"/>
      <c r="F30" s="4"/>
      <c r="G30" s="4"/>
      <c r="H30" s="4"/>
      <c r="I30" s="4"/>
    </row>
    <row r="31" spans="1:9" s="1" customFormat="1" ht="18" customHeight="1">
      <c r="A31" s="26">
        <v>4</v>
      </c>
      <c r="B31" s="23" t="s">
        <v>17</v>
      </c>
      <c r="C31" s="5">
        <v>6</v>
      </c>
      <c r="D31" s="57">
        <v>5</v>
      </c>
      <c r="E31" s="37"/>
      <c r="F31" s="4"/>
      <c r="G31" s="4"/>
      <c r="H31" s="4"/>
      <c r="I31" s="4"/>
    </row>
    <row r="32" spans="1:9" s="1" customFormat="1" ht="18" customHeight="1">
      <c r="A32" s="26">
        <v>5</v>
      </c>
      <c r="B32" s="23" t="s">
        <v>25</v>
      </c>
      <c r="C32" s="5">
        <v>8</v>
      </c>
      <c r="D32" s="57" t="s">
        <v>233</v>
      </c>
      <c r="E32" s="37"/>
      <c r="F32" s="4"/>
      <c r="G32" s="4"/>
      <c r="H32" s="4"/>
      <c r="I32" s="4"/>
    </row>
    <row r="33" spans="1:9" s="1" customFormat="1" ht="18" customHeight="1">
      <c r="A33" s="26">
        <v>6</v>
      </c>
      <c r="B33" s="23" t="s">
        <v>27</v>
      </c>
      <c r="C33" s="5">
        <v>11</v>
      </c>
      <c r="D33" s="57">
        <v>8</v>
      </c>
      <c r="E33" s="37"/>
      <c r="F33" s="4"/>
      <c r="G33" s="4"/>
      <c r="H33" s="4"/>
      <c r="I33" s="4"/>
    </row>
    <row r="34" spans="1:9" s="1" customFormat="1" ht="18" customHeight="1">
      <c r="A34" s="26">
        <v>7</v>
      </c>
      <c r="B34" s="23" t="s">
        <v>30</v>
      </c>
      <c r="C34" s="5">
        <v>13</v>
      </c>
      <c r="D34" s="57">
        <v>10</v>
      </c>
      <c r="E34" s="37" t="s">
        <v>236</v>
      </c>
      <c r="F34" s="4"/>
      <c r="G34" s="4"/>
      <c r="H34" s="4"/>
      <c r="I34" s="4"/>
    </row>
    <row r="35" spans="1:9" s="1" customFormat="1" ht="18" customHeight="1">
      <c r="A35" s="26">
        <v>8</v>
      </c>
      <c r="B35" s="23" t="s">
        <v>31</v>
      </c>
      <c r="C35" s="5">
        <v>15</v>
      </c>
      <c r="D35" s="57">
        <v>12</v>
      </c>
      <c r="E35" s="37"/>
      <c r="F35" s="4"/>
      <c r="G35" s="4"/>
      <c r="H35" s="4"/>
      <c r="I35" s="4"/>
    </row>
    <row r="36" spans="1:9" s="1" customFormat="1" ht="18" customHeight="1">
      <c r="A36" s="26">
        <v>9</v>
      </c>
      <c r="B36" s="23" t="s">
        <v>34</v>
      </c>
      <c r="C36" s="5">
        <v>16</v>
      </c>
      <c r="D36" s="57" t="s">
        <v>233</v>
      </c>
      <c r="E36" s="37"/>
      <c r="F36" s="4"/>
      <c r="G36" s="4"/>
      <c r="H36" s="4"/>
      <c r="I36" s="4"/>
    </row>
    <row r="37" spans="1:5" s="1" customFormat="1" ht="18" customHeight="1">
      <c r="A37" s="26">
        <v>10</v>
      </c>
      <c r="B37" s="23" t="s">
        <v>37</v>
      </c>
      <c r="C37" s="5">
        <v>17</v>
      </c>
      <c r="D37" s="57" t="s">
        <v>233</v>
      </c>
      <c r="E37" s="37"/>
    </row>
    <row r="38" spans="1:5" s="1" customFormat="1" ht="18" customHeight="1">
      <c r="A38" s="26">
        <v>11</v>
      </c>
      <c r="B38" s="23" t="s">
        <v>38</v>
      </c>
      <c r="C38" s="5">
        <v>19</v>
      </c>
      <c r="D38" s="57">
        <v>15</v>
      </c>
      <c r="E38" s="37"/>
    </row>
    <row r="39" spans="1:5" s="1" customFormat="1" ht="18" customHeight="1">
      <c r="A39" s="26">
        <v>12</v>
      </c>
      <c r="B39" s="23" t="s">
        <v>41</v>
      </c>
      <c r="C39" s="5">
        <v>20</v>
      </c>
      <c r="D39" s="57" t="s">
        <v>233</v>
      </c>
      <c r="E39" s="37"/>
    </row>
    <row r="40" spans="1:5" s="1" customFormat="1" ht="18" customHeight="1">
      <c r="A40" s="26">
        <v>13</v>
      </c>
      <c r="B40" s="23" t="s">
        <v>42</v>
      </c>
      <c r="C40" s="5">
        <v>22</v>
      </c>
      <c r="D40" s="57">
        <v>17</v>
      </c>
      <c r="E40" s="37"/>
    </row>
    <row r="41" spans="1:5" s="1" customFormat="1" ht="18" customHeight="1" thickBot="1">
      <c r="A41" s="26" t="s">
        <v>238</v>
      </c>
      <c r="B41" s="24" t="s">
        <v>177</v>
      </c>
      <c r="C41" s="5">
        <v>25</v>
      </c>
      <c r="D41" s="57">
        <v>20</v>
      </c>
      <c r="E41" s="37"/>
    </row>
    <row r="42" s="1" customFormat="1" ht="18" customHeight="1"/>
    <row r="43" s="1" customFormat="1" ht="18" customHeight="1" thickBot="1"/>
    <row r="44" spans="1:6" s="1" customFormat="1" ht="18" customHeight="1" thickBot="1">
      <c r="A44" s="25" t="s">
        <v>1</v>
      </c>
      <c r="B44" s="22" t="s">
        <v>2</v>
      </c>
      <c r="C44" s="37" t="s">
        <v>230</v>
      </c>
      <c r="D44" s="55" t="s">
        <v>231</v>
      </c>
      <c r="E44" s="5"/>
      <c r="F44" s="4"/>
    </row>
    <row r="45" spans="1:7" s="1" customFormat="1" ht="18" customHeight="1">
      <c r="A45" s="46" t="s">
        <v>23</v>
      </c>
      <c r="B45" s="47" t="s">
        <v>22</v>
      </c>
      <c r="C45" s="5"/>
      <c r="D45" s="5"/>
      <c r="E45" s="5"/>
      <c r="F45" s="4"/>
      <c r="G45" s="4"/>
    </row>
    <row r="46" spans="1:7" s="1" customFormat="1" ht="18" customHeight="1">
      <c r="A46" s="26">
        <v>1</v>
      </c>
      <c r="B46" s="23" t="s">
        <v>11</v>
      </c>
      <c r="C46" s="5">
        <v>0</v>
      </c>
      <c r="D46" s="57">
        <v>0</v>
      </c>
      <c r="E46" s="5"/>
      <c r="F46" s="59"/>
      <c r="G46" s="4"/>
    </row>
    <row r="47" spans="1:7" s="1" customFormat="1" ht="18" customHeight="1">
      <c r="A47" s="26">
        <v>2</v>
      </c>
      <c r="B47" s="23" t="s">
        <v>12</v>
      </c>
      <c r="C47" s="5">
        <v>2</v>
      </c>
      <c r="D47" s="57" t="s">
        <v>349</v>
      </c>
      <c r="E47" s="5"/>
      <c r="F47" s="59"/>
      <c r="G47" s="4"/>
    </row>
    <row r="48" spans="1:7" s="1" customFormat="1" ht="18" customHeight="1">
      <c r="A48" s="26">
        <v>3</v>
      </c>
      <c r="B48" s="23" t="s">
        <v>15</v>
      </c>
      <c r="C48" s="5">
        <v>4</v>
      </c>
      <c r="D48" s="57">
        <v>3</v>
      </c>
      <c r="E48" s="5"/>
      <c r="F48" s="59"/>
      <c r="G48" s="4"/>
    </row>
    <row r="49" spans="1:7" s="1" customFormat="1" ht="18" customHeight="1">
      <c r="A49" s="26">
        <v>4</v>
      </c>
      <c r="B49" s="23" t="s">
        <v>17</v>
      </c>
      <c r="C49" s="5">
        <v>6</v>
      </c>
      <c r="D49" s="57">
        <v>5</v>
      </c>
      <c r="E49" s="5"/>
      <c r="F49" s="59"/>
      <c r="G49" s="4"/>
    </row>
    <row r="50" spans="1:7" s="1" customFormat="1" ht="18" customHeight="1">
      <c r="A50" s="26">
        <v>5</v>
      </c>
      <c r="B50" s="23" t="s">
        <v>25</v>
      </c>
      <c r="C50" s="5">
        <v>8</v>
      </c>
      <c r="D50" s="57" t="s">
        <v>349</v>
      </c>
      <c r="E50" s="5"/>
      <c r="F50" s="59"/>
      <c r="G50" s="4"/>
    </row>
    <row r="51" spans="1:7" s="1" customFormat="1" ht="18" customHeight="1">
      <c r="A51" s="26">
        <v>6</v>
      </c>
      <c r="B51" s="23" t="s">
        <v>27</v>
      </c>
      <c r="C51" s="5">
        <v>11</v>
      </c>
      <c r="D51" s="57">
        <v>8</v>
      </c>
      <c r="E51" s="5"/>
      <c r="F51" s="59"/>
      <c r="G51" s="4"/>
    </row>
    <row r="52" spans="1:7" s="1" customFormat="1" ht="18" customHeight="1">
      <c r="A52" s="26">
        <v>7</v>
      </c>
      <c r="B52" s="23" t="s">
        <v>30</v>
      </c>
      <c r="C52" s="5">
        <v>13</v>
      </c>
      <c r="D52" s="57">
        <v>10</v>
      </c>
      <c r="E52" s="5"/>
      <c r="F52" s="59"/>
      <c r="G52" s="4"/>
    </row>
    <row r="53" spans="1:7" s="1" customFormat="1" ht="18" customHeight="1">
      <c r="A53" s="26">
        <v>8</v>
      </c>
      <c r="B53" s="23" t="s">
        <v>31</v>
      </c>
      <c r="C53" s="5">
        <v>15</v>
      </c>
      <c r="D53" s="57">
        <v>12</v>
      </c>
      <c r="E53" s="5"/>
      <c r="F53" s="59"/>
      <c r="G53" s="4"/>
    </row>
    <row r="54" spans="1:7" s="1" customFormat="1" ht="18" customHeight="1">
      <c r="A54" s="26">
        <v>9</v>
      </c>
      <c r="B54" s="23" t="s">
        <v>34</v>
      </c>
      <c r="C54" s="5">
        <v>16</v>
      </c>
      <c r="D54" s="57" t="s">
        <v>349</v>
      </c>
      <c r="E54" s="5"/>
      <c r="F54" s="59"/>
      <c r="G54" s="4"/>
    </row>
    <row r="55" spans="1:7" s="1" customFormat="1" ht="18" customHeight="1">
      <c r="A55" s="26">
        <v>10</v>
      </c>
      <c r="B55" s="23" t="s">
        <v>37</v>
      </c>
      <c r="C55" s="5">
        <v>17</v>
      </c>
      <c r="D55" s="57" t="s">
        <v>349</v>
      </c>
      <c r="E55" s="5"/>
      <c r="F55" s="59"/>
      <c r="G55" s="4"/>
    </row>
    <row r="56" spans="1:7" s="1" customFormat="1" ht="18" customHeight="1">
      <c r="A56" s="26">
        <v>11</v>
      </c>
      <c r="B56" s="23" t="s">
        <v>38</v>
      </c>
      <c r="C56" s="5">
        <v>19</v>
      </c>
      <c r="D56" s="57">
        <v>15</v>
      </c>
      <c r="E56" s="5"/>
      <c r="F56" s="59"/>
      <c r="G56" s="4"/>
    </row>
    <row r="57" spans="1:7" s="1" customFormat="1" ht="18" customHeight="1">
      <c r="A57" s="26">
        <v>12</v>
      </c>
      <c r="B57" s="23" t="s">
        <v>41</v>
      </c>
      <c r="C57" s="5">
        <v>20</v>
      </c>
      <c r="D57" s="57" t="s">
        <v>349</v>
      </c>
      <c r="E57" s="5"/>
      <c r="F57" s="59"/>
      <c r="G57" s="4"/>
    </row>
    <row r="58" spans="1:7" s="1" customFormat="1" ht="18" customHeight="1">
      <c r="A58" s="26">
        <v>13</v>
      </c>
      <c r="B58" s="23" t="s">
        <v>42</v>
      </c>
      <c r="C58" s="5">
        <v>22</v>
      </c>
      <c r="D58" s="57">
        <v>17</v>
      </c>
      <c r="E58" s="5"/>
      <c r="F58" s="59"/>
      <c r="G58" s="4"/>
    </row>
    <row r="59" spans="1:7" s="1" customFormat="1" ht="18" customHeight="1">
      <c r="A59" s="26">
        <v>14</v>
      </c>
      <c r="B59" s="23" t="s">
        <v>43</v>
      </c>
      <c r="C59" s="5">
        <v>24</v>
      </c>
      <c r="D59" s="57">
        <v>19</v>
      </c>
      <c r="E59" s="5"/>
      <c r="F59" s="59"/>
      <c r="G59" s="4"/>
    </row>
    <row r="60" spans="1:7" s="1" customFormat="1" ht="18" customHeight="1">
      <c r="A60" s="26">
        <v>15</v>
      </c>
      <c r="B60" s="23" t="s">
        <v>47</v>
      </c>
      <c r="C60" s="5">
        <v>27</v>
      </c>
      <c r="D60" s="5">
        <v>22</v>
      </c>
      <c r="E60" s="5"/>
      <c r="F60" s="4"/>
      <c r="G60" s="4"/>
    </row>
    <row r="61" spans="1:7" s="1" customFormat="1" ht="18" customHeight="1">
      <c r="A61" s="26">
        <v>16</v>
      </c>
      <c r="B61" s="23" t="s">
        <v>49</v>
      </c>
      <c r="C61" s="5">
        <v>29</v>
      </c>
      <c r="D61" s="5">
        <v>24</v>
      </c>
      <c r="E61" s="5"/>
      <c r="F61" s="4"/>
      <c r="G61" s="4"/>
    </row>
    <row r="62" s="1" customFormat="1" ht="18" customHeight="1"/>
    <row r="63" s="1" customFormat="1" ht="18" customHeight="1"/>
    <row r="64" s="1" customFormat="1" ht="18" customHeight="1"/>
    <row r="65" spans="2:4" s="1" customFormat="1" ht="18" customHeight="1">
      <c r="B65" s="560" t="s">
        <v>303</v>
      </c>
      <c r="C65" s="560"/>
      <c r="D65" s="560"/>
    </row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 thickBot="1"/>
    <row r="79" spans="1:4" s="1" customFormat="1" ht="18" customHeight="1" thickBot="1">
      <c r="A79" s="25" t="s">
        <v>1</v>
      </c>
      <c r="B79" s="22" t="s">
        <v>2</v>
      </c>
      <c r="C79" s="76" t="s">
        <v>230</v>
      </c>
      <c r="D79" s="78" t="s">
        <v>231</v>
      </c>
    </row>
    <row r="80" spans="1:4" s="1" customFormat="1" ht="18" customHeight="1">
      <c r="A80" s="72">
        <v>16</v>
      </c>
      <c r="B80" s="204" t="s">
        <v>49</v>
      </c>
      <c r="C80" s="6">
        <v>0</v>
      </c>
      <c r="D80" s="207">
        <v>0</v>
      </c>
    </row>
    <row r="81" spans="1:4" s="1" customFormat="1" ht="18" customHeight="1">
      <c r="A81" s="26">
        <v>15</v>
      </c>
      <c r="B81" s="23" t="s">
        <v>47</v>
      </c>
      <c r="C81" s="5">
        <v>2</v>
      </c>
      <c r="D81" s="31">
        <v>2</v>
      </c>
    </row>
    <row r="82" spans="1:4" s="1" customFormat="1" ht="18" customHeight="1">
      <c r="A82" s="26">
        <v>14</v>
      </c>
      <c r="B82" s="23" t="s">
        <v>43</v>
      </c>
      <c r="C82" s="5">
        <v>5</v>
      </c>
      <c r="D82" s="31">
        <v>5</v>
      </c>
    </row>
    <row r="83" spans="1:4" s="1" customFormat="1" ht="18" customHeight="1">
      <c r="A83" s="26">
        <v>13</v>
      </c>
      <c r="B83" s="23" t="s">
        <v>42</v>
      </c>
      <c r="C83" s="5">
        <v>7</v>
      </c>
      <c r="D83" s="31">
        <v>7</v>
      </c>
    </row>
    <row r="84" spans="1:4" s="1" customFormat="1" ht="18" customHeight="1">
      <c r="A84" s="26">
        <v>12</v>
      </c>
      <c r="B84" s="23" t="s">
        <v>41</v>
      </c>
      <c r="C84" s="5">
        <v>8</v>
      </c>
      <c r="D84" s="31" t="s">
        <v>349</v>
      </c>
    </row>
    <row r="85" spans="1:4" s="1" customFormat="1" ht="18" customHeight="1">
      <c r="A85" s="26">
        <v>11</v>
      </c>
      <c r="B85" s="23" t="s">
        <v>38</v>
      </c>
      <c r="C85" s="5">
        <v>10</v>
      </c>
      <c r="D85" s="31">
        <v>9</v>
      </c>
    </row>
    <row r="86" spans="1:4" s="1" customFormat="1" ht="18" customHeight="1">
      <c r="A86" s="26">
        <v>10</v>
      </c>
      <c r="B86" s="23" t="s">
        <v>37</v>
      </c>
      <c r="C86" s="5">
        <v>11</v>
      </c>
      <c r="D86" s="31" t="s">
        <v>349</v>
      </c>
    </row>
    <row r="87" spans="1:4" s="1" customFormat="1" ht="18" customHeight="1">
      <c r="A87" s="26">
        <v>9</v>
      </c>
      <c r="B87" s="23" t="s">
        <v>34</v>
      </c>
      <c r="C87" s="5">
        <v>12</v>
      </c>
      <c r="D87" s="31" t="s">
        <v>349</v>
      </c>
    </row>
    <row r="88" spans="1:4" s="1" customFormat="1" ht="18" customHeight="1">
      <c r="A88" s="26">
        <v>8</v>
      </c>
      <c r="B88" s="23" t="s">
        <v>31</v>
      </c>
      <c r="C88" s="5">
        <v>14</v>
      </c>
      <c r="D88" s="31">
        <v>12</v>
      </c>
    </row>
    <row r="89" spans="1:4" s="1" customFormat="1" ht="18" customHeight="1">
      <c r="A89" s="26">
        <v>7</v>
      </c>
      <c r="B89" s="23" t="s">
        <v>30</v>
      </c>
      <c r="C89" s="5">
        <v>16</v>
      </c>
      <c r="D89" s="31">
        <v>14</v>
      </c>
    </row>
    <row r="90" spans="1:4" s="1" customFormat="1" ht="18" customHeight="1">
      <c r="A90" s="26">
        <v>6</v>
      </c>
      <c r="B90" s="23" t="s">
        <v>27</v>
      </c>
      <c r="C90" s="5">
        <v>18</v>
      </c>
      <c r="D90" s="31">
        <v>16</v>
      </c>
    </row>
    <row r="91" spans="1:4" s="1" customFormat="1" ht="18" customHeight="1">
      <c r="A91" s="26">
        <v>5</v>
      </c>
      <c r="B91" s="23" t="s">
        <v>25</v>
      </c>
      <c r="C91" s="5">
        <v>21</v>
      </c>
      <c r="D91" s="31" t="s">
        <v>349</v>
      </c>
    </row>
    <row r="92" spans="1:4" s="1" customFormat="1" ht="18" customHeight="1">
      <c r="A92" s="26">
        <v>4</v>
      </c>
      <c r="B92" s="23" t="s">
        <v>17</v>
      </c>
      <c r="C92" s="5">
        <v>23</v>
      </c>
      <c r="D92" s="31">
        <v>19</v>
      </c>
    </row>
    <row r="93" spans="1:4" s="1" customFormat="1" ht="18" customHeight="1">
      <c r="A93" s="26">
        <v>3</v>
      </c>
      <c r="B93" s="23" t="s">
        <v>15</v>
      </c>
      <c r="C93" s="5">
        <v>25</v>
      </c>
      <c r="D93" s="31">
        <v>21</v>
      </c>
    </row>
    <row r="94" spans="1:4" s="1" customFormat="1" ht="18" customHeight="1">
      <c r="A94" s="26">
        <v>2</v>
      </c>
      <c r="B94" s="23" t="s">
        <v>12</v>
      </c>
      <c r="C94" s="5">
        <v>27</v>
      </c>
      <c r="D94" s="31" t="s">
        <v>349</v>
      </c>
    </row>
    <row r="95" spans="1:4" s="1" customFormat="1" ht="18" customHeight="1" thickBot="1">
      <c r="A95" s="27">
        <v>1</v>
      </c>
      <c r="B95" s="24" t="s">
        <v>11</v>
      </c>
      <c r="C95" s="20">
        <v>29</v>
      </c>
      <c r="D95" s="208">
        <v>24</v>
      </c>
    </row>
    <row r="96" s="1" customFormat="1" ht="18" customHeight="1"/>
    <row r="97" s="1" customFormat="1" ht="18" customHeight="1" thickBot="1"/>
    <row r="98" spans="1:4" s="1" customFormat="1" ht="18" customHeight="1" thickBot="1">
      <c r="A98" s="2" t="s">
        <v>1</v>
      </c>
      <c r="B98" s="3" t="s">
        <v>2</v>
      </c>
      <c r="C98" s="76" t="s">
        <v>230</v>
      </c>
      <c r="D98" s="78" t="s">
        <v>231</v>
      </c>
    </row>
    <row r="99" spans="1:4" s="1" customFormat="1" ht="18" customHeight="1">
      <c r="A99" s="6" t="s">
        <v>378</v>
      </c>
      <c r="B99" s="6" t="s">
        <v>379</v>
      </c>
      <c r="C99" s="6">
        <v>0</v>
      </c>
      <c r="D99" s="6">
        <v>0</v>
      </c>
    </row>
    <row r="100" spans="1:4" s="1" customFormat="1" ht="18" customHeight="1">
      <c r="A100" s="5">
        <v>13</v>
      </c>
      <c r="B100" s="5" t="s">
        <v>42</v>
      </c>
      <c r="C100" s="5">
        <v>3</v>
      </c>
      <c r="D100" s="5">
        <v>3</v>
      </c>
    </row>
    <row r="101" spans="1:4" s="1" customFormat="1" ht="18" customHeight="1">
      <c r="A101" s="5">
        <v>12</v>
      </c>
      <c r="B101" s="5" t="s">
        <v>41</v>
      </c>
      <c r="C101" s="5">
        <v>4</v>
      </c>
      <c r="D101" s="5" t="s">
        <v>349</v>
      </c>
    </row>
    <row r="102" spans="1:4" s="1" customFormat="1" ht="18" customHeight="1">
      <c r="A102" s="5">
        <v>11</v>
      </c>
      <c r="B102" s="5" t="s">
        <v>38</v>
      </c>
      <c r="C102" s="5">
        <v>6</v>
      </c>
      <c r="D102" s="5">
        <v>5</v>
      </c>
    </row>
    <row r="103" spans="1:4" s="1" customFormat="1" ht="18" customHeight="1">
      <c r="A103" s="5">
        <v>10</v>
      </c>
      <c r="B103" s="5" t="s">
        <v>37</v>
      </c>
      <c r="C103" s="5">
        <v>7</v>
      </c>
      <c r="D103" s="5" t="s">
        <v>349</v>
      </c>
    </row>
    <row r="104" spans="1:4" s="1" customFormat="1" ht="18" customHeight="1">
      <c r="A104" s="5">
        <v>9</v>
      </c>
      <c r="B104" s="5" t="s">
        <v>34</v>
      </c>
      <c r="C104" s="5">
        <v>8</v>
      </c>
      <c r="D104" s="5" t="s">
        <v>349</v>
      </c>
    </row>
    <row r="105" spans="1:4" s="1" customFormat="1" ht="18" customHeight="1">
      <c r="A105" s="5">
        <v>8</v>
      </c>
      <c r="B105" s="5" t="s">
        <v>31</v>
      </c>
      <c r="C105" s="5">
        <v>10</v>
      </c>
      <c r="D105" s="5">
        <v>8</v>
      </c>
    </row>
    <row r="106" spans="1:4" s="1" customFormat="1" ht="18" customHeight="1">
      <c r="A106" s="5">
        <v>7</v>
      </c>
      <c r="B106" s="5" t="s">
        <v>30</v>
      </c>
      <c r="C106" s="5">
        <v>12</v>
      </c>
      <c r="D106" s="5">
        <v>10</v>
      </c>
    </row>
    <row r="107" spans="1:4" s="1" customFormat="1" ht="18" customHeight="1">
      <c r="A107" s="5">
        <v>6</v>
      </c>
      <c r="B107" s="5" t="s">
        <v>27</v>
      </c>
      <c r="C107" s="5">
        <v>14</v>
      </c>
      <c r="D107" s="5">
        <v>12</v>
      </c>
    </row>
    <row r="108" spans="1:4" s="1" customFormat="1" ht="18" customHeight="1">
      <c r="A108" s="5">
        <v>5</v>
      </c>
      <c r="B108" s="5" t="s">
        <v>25</v>
      </c>
      <c r="C108" s="5">
        <v>17</v>
      </c>
      <c r="D108" s="5" t="s">
        <v>349</v>
      </c>
    </row>
    <row r="109" spans="1:4" s="1" customFormat="1" ht="18" customHeight="1">
      <c r="A109" s="5">
        <v>4</v>
      </c>
      <c r="B109" s="5" t="s">
        <v>17</v>
      </c>
      <c r="C109" s="5">
        <v>19</v>
      </c>
      <c r="D109" s="5">
        <v>15</v>
      </c>
    </row>
    <row r="110" spans="1:4" s="1" customFormat="1" ht="18" customHeight="1">
      <c r="A110" s="5">
        <v>3</v>
      </c>
      <c r="B110" s="5" t="s">
        <v>15</v>
      </c>
      <c r="C110" s="5">
        <v>21</v>
      </c>
      <c r="D110" s="5">
        <v>17</v>
      </c>
    </row>
    <row r="111" spans="1:4" s="1" customFormat="1" ht="18" customHeight="1">
      <c r="A111" s="5">
        <v>2</v>
      </c>
      <c r="B111" s="5" t="s">
        <v>12</v>
      </c>
      <c r="C111" s="5">
        <v>23</v>
      </c>
      <c r="D111" s="5" t="s">
        <v>349</v>
      </c>
    </row>
    <row r="112" spans="1:4" s="1" customFormat="1" ht="18" customHeight="1">
      <c r="A112" s="5">
        <v>1</v>
      </c>
      <c r="B112" s="5" t="s">
        <v>11</v>
      </c>
      <c r="C112" s="5">
        <v>25</v>
      </c>
      <c r="D112" s="5">
        <v>20</v>
      </c>
    </row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="1" customFormat="1" ht="18" customHeight="1"/>
    <row r="119" s="1" customFormat="1" ht="18" customHeight="1"/>
    <row r="120" s="1" customFormat="1" ht="18" customHeight="1"/>
    <row r="121" s="1" customFormat="1" ht="18" customHeight="1"/>
    <row r="122" s="1" customFormat="1" ht="18" customHeight="1"/>
    <row r="123" s="1" customFormat="1" ht="18" customHeight="1"/>
    <row r="124" s="1" customFormat="1" ht="18" customHeight="1"/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="1" customFormat="1" ht="18" customHeight="1"/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/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  <row r="166" s="1" customFormat="1" ht="18" customHeight="1"/>
    <row r="167" s="1" customFormat="1" ht="18" customHeight="1"/>
    <row r="168" s="1" customFormat="1" ht="18" customHeight="1"/>
    <row r="169" s="1" customFormat="1" ht="18" customHeight="1"/>
    <row r="170" s="1" customFormat="1" ht="18" customHeight="1"/>
    <row r="171" s="1" customFormat="1" ht="18" customHeight="1"/>
    <row r="172" s="1" customFormat="1" ht="18" customHeight="1"/>
    <row r="173" s="1" customFormat="1" ht="18" customHeight="1"/>
    <row r="174" s="1" customFormat="1" ht="18" customHeight="1"/>
    <row r="175" s="1" customFormat="1" ht="18" customHeight="1"/>
    <row r="176" s="1" customFormat="1" ht="18" customHeight="1"/>
    <row r="177" s="1" customFormat="1" ht="18" customHeight="1"/>
    <row r="178" s="1" customFormat="1" ht="18" customHeight="1"/>
    <row r="179" s="1" customFormat="1" ht="18" customHeight="1"/>
    <row r="180" s="1" customFormat="1" ht="18" customHeight="1"/>
    <row r="181" s="1" customFormat="1" ht="18" customHeight="1"/>
    <row r="182" s="1" customFormat="1" ht="18" customHeight="1"/>
    <row r="183" s="1" customFormat="1" ht="18" customHeight="1"/>
    <row r="184" s="1" customFormat="1" ht="18" customHeight="1"/>
    <row r="185" s="1" customFormat="1" ht="18" customHeight="1"/>
    <row r="186" s="1" customFormat="1" ht="18" customHeight="1"/>
    <row r="187" s="1" customFormat="1" ht="18" customHeight="1"/>
    <row r="188" s="1" customFormat="1" ht="18" customHeight="1"/>
    <row r="189" s="1" customFormat="1" ht="18" customHeight="1"/>
    <row r="190" s="1" customFormat="1" ht="18" customHeight="1"/>
    <row r="191" s="1" customFormat="1" ht="18" customHeight="1"/>
    <row r="192" s="1" customFormat="1" ht="18" customHeight="1"/>
    <row r="193" s="1" customFormat="1" ht="18" customHeight="1"/>
    <row r="194" s="1" customFormat="1" ht="18" customHeight="1"/>
    <row r="195" s="1" customFormat="1" ht="18" customHeight="1"/>
    <row r="196" s="1" customFormat="1" ht="18" customHeight="1"/>
    <row r="197" s="1" customFormat="1" ht="18" customHeight="1"/>
    <row r="198" s="1" customFormat="1" ht="18" customHeight="1"/>
  </sheetData>
  <mergeCells count="7">
    <mergeCell ref="B65:D65"/>
    <mergeCell ref="A1:B1"/>
    <mergeCell ref="C1:D1"/>
    <mergeCell ref="A2:B2"/>
    <mergeCell ref="C2:D2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A1">
      <selection activeCell="Q20" sqref="Q20"/>
    </sheetView>
  </sheetViews>
  <sheetFormatPr defaultColWidth="9.140625" defaultRowHeight="15"/>
  <cols>
    <col min="1" max="1" width="5.8515625" style="203" customWidth="1"/>
    <col min="2" max="2" width="17.7109375" style="203" customWidth="1"/>
    <col min="3" max="33" width="5.57421875" style="203" customWidth="1"/>
    <col min="34" max="16384" width="9.00390625" style="203" customWidth="1"/>
  </cols>
  <sheetData>
    <row r="1" spans="1:5" ht="30" customHeight="1" thickBot="1">
      <c r="A1" s="586" t="s">
        <v>361</v>
      </c>
      <c r="B1" s="586"/>
      <c r="C1" s="586"/>
      <c r="D1" s="586"/>
      <c r="E1" s="586"/>
    </row>
    <row r="2" spans="1:10" ht="18" customHeight="1" thickBot="1">
      <c r="A2" s="584" t="s">
        <v>239</v>
      </c>
      <c r="B2" s="585"/>
      <c r="C2" s="105"/>
      <c r="D2" s="106"/>
      <c r="E2" s="106"/>
      <c r="F2" s="106"/>
      <c r="G2" s="106"/>
      <c r="H2" s="106"/>
      <c r="I2" s="106"/>
      <c r="J2" s="104"/>
    </row>
    <row r="3" spans="1:10" ht="18" customHeight="1">
      <c r="A3" s="107">
        <v>1</v>
      </c>
      <c r="B3" s="108" t="s">
        <v>88</v>
      </c>
      <c r="C3" s="302">
        <v>0.5</v>
      </c>
      <c r="D3" s="63">
        <v>8</v>
      </c>
      <c r="E3" s="63">
        <f>D3+7</f>
        <v>15</v>
      </c>
      <c r="F3" s="63">
        <f aca="true" t="shared" si="0" ref="F3">E3+8</f>
        <v>23</v>
      </c>
      <c r="G3" s="63">
        <f aca="true" t="shared" si="1" ref="G3">F3+7</f>
        <v>30</v>
      </c>
      <c r="H3" s="63">
        <f aca="true" t="shared" si="2" ref="H3">G3+8</f>
        <v>38</v>
      </c>
      <c r="I3" s="63">
        <f aca="true" t="shared" si="3" ref="I3">H3+7</f>
        <v>45</v>
      </c>
      <c r="J3" s="65">
        <f>I3+8</f>
        <v>53</v>
      </c>
    </row>
    <row r="4" spans="1:10" ht="18" customHeight="1">
      <c r="A4" s="111">
        <v>2</v>
      </c>
      <c r="B4" s="112" t="s">
        <v>178</v>
      </c>
      <c r="C4" s="111">
        <v>2</v>
      </c>
      <c r="D4" s="110">
        <f aca="true" t="shared" si="4" ref="D4:D17">C4+8</f>
        <v>10</v>
      </c>
      <c r="E4" s="110">
        <f aca="true" t="shared" si="5" ref="E4:E17">D4+7</f>
        <v>17</v>
      </c>
      <c r="F4" s="110">
        <f aca="true" t="shared" si="6" ref="F4">E4+8</f>
        <v>25</v>
      </c>
      <c r="G4" s="110">
        <f aca="true" t="shared" si="7" ref="G4">F4+7</f>
        <v>32</v>
      </c>
      <c r="H4" s="110">
        <f aca="true" t="shared" si="8" ref="H4">G4+8</f>
        <v>40</v>
      </c>
      <c r="I4" s="110">
        <f aca="true" t="shared" si="9" ref="I4">H4+7</f>
        <v>47</v>
      </c>
      <c r="J4" s="108">
        <f aca="true" t="shared" si="10" ref="J4:J17">I4+8</f>
        <v>55</v>
      </c>
    </row>
    <row r="5" spans="1:10" ht="18" customHeight="1">
      <c r="A5" s="111">
        <v>3</v>
      </c>
      <c r="B5" s="112" t="s">
        <v>179</v>
      </c>
      <c r="C5" s="111">
        <v>4</v>
      </c>
      <c r="D5" s="110">
        <f t="shared" si="4"/>
        <v>12</v>
      </c>
      <c r="E5" s="110">
        <f t="shared" si="5"/>
        <v>19</v>
      </c>
      <c r="F5" s="110">
        <f aca="true" t="shared" si="11" ref="F5">E5+8</f>
        <v>27</v>
      </c>
      <c r="G5" s="110">
        <f aca="true" t="shared" si="12" ref="G5">F5+7</f>
        <v>34</v>
      </c>
      <c r="H5" s="110">
        <f aca="true" t="shared" si="13" ref="H5">G5+8</f>
        <v>42</v>
      </c>
      <c r="I5" s="110">
        <f aca="true" t="shared" si="14" ref="I5">H5+7</f>
        <v>49</v>
      </c>
      <c r="J5" s="108">
        <f t="shared" si="10"/>
        <v>57</v>
      </c>
    </row>
    <row r="6" spans="1:10" ht="18" customHeight="1">
      <c r="A6" s="111">
        <v>4</v>
      </c>
      <c r="B6" s="112" t="s">
        <v>359</v>
      </c>
      <c r="C6" s="111">
        <v>5</v>
      </c>
      <c r="D6" s="110">
        <f t="shared" si="4"/>
        <v>13</v>
      </c>
      <c r="E6" s="110">
        <f t="shared" si="5"/>
        <v>20</v>
      </c>
      <c r="F6" s="110">
        <f aca="true" t="shared" si="15" ref="F6">E6+8</f>
        <v>28</v>
      </c>
      <c r="G6" s="110">
        <f aca="true" t="shared" si="16" ref="G6">F6+7</f>
        <v>35</v>
      </c>
      <c r="H6" s="110">
        <f aca="true" t="shared" si="17" ref="H6">G6+8</f>
        <v>43</v>
      </c>
      <c r="I6" s="110">
        <f aca="true" t="shared" si="18" ref="I6">H6+7</f>
        <v>50</v>
      </c>
      <c r="J6" s="108">
        <f t="shared" si="10"/>
        <v>58</v>
      </c>
    </row>
    <row r="7" spans="1:10" ht="18" customHeight="1">
      <c r="A7" s="111">
        <v>5</v>
      </c>
      <c r="B7" s="112" t="s">
        <v>182</v>
      </c>
      <c r="C7" s="111">
        <v>7</v>
      </c>
      <c r="D7" s="110">
        <f t="shared" si="4"/>
        <v>15</v>
      </c>
      <c r="E7" s="110">
        <f t="shared" si="5"/>
        <v>22</v>
      </c>
      <c r="F7" s="110">
        <f aca="true" t="shared" si="19" ref="F7">E7+8</f>
        <v>30</v>
      </c>
      <c r="G7" s="110">
        <f aca="true" t="shared" si="20" ref="G7">F7+7</f>
        <v>37</v>
      </c>
      <c r="H7" s="110">
        <f aca="true" t="shared" si="21" ref="H7">G7+8</f>
        <v>45</v>
      </c>
      <c r="I7" s="110">
        <f aca="true" t="shared" si="22" ref="I7">H7+7</f>
        <v>52</v>
      </c>
      <c r="J7" s="133">
        <v>0.5416666666666666</v>
      </c>
    </row>
    <row r="8" spans="1:10" ht="18" customHeight="1">
      <c r="A8" s="111">
        <v>6</v>
      </c>
      <c r="B8" s="112" t="s">
        <v>185</v>
      </c>
      <c r="C8" s="111">
        <v>9</v>
      </c>
      <c r="D8" s="110">
        <f t="shared" si="4"/>
        <v>17</v>
      </c>
      <c r="E8" s="110">
        <f t="shared" si="5"/>
        <v>24</v>
      </c>
      <c r="F8" s="110">
        <f aca="true" t="shared" si="23" ref="F8">E8+8</f>
        <v>32</v>
      </c>
      <c r="G8" s="110">
        <f aca="true" t="shared" si="24" ref="G8">F8+7</f>
        <v>39</v>
      </c>
      <c r="H8" s="110">
        <f aca="true" t="shared" si="25" ref="H8">G8+8</f>
        <v>47</v>
      </c>
      <c r="I8" s="110">
        <f aca="true" t="shared" si="26" ref="I8">H8+7</f>
        <v>54</v>
      </c>
      <c r="J8" s="108">
        <v>2</v>
      </c>
    </row>
    <row r="9" spans="1:10" ht="18" customHeight="1">
      <c r="A9" s="111">
        <v>7</v>
      </c>
      <c r="B9" s="112" t="s">
        <v>187</v>
      </c>
      <c r="C9" s="111">
        <v>11</v>
      </c>
      <c r="D9" s="110">
        <f t="shared" si="4"/>
        <v>19</v>
      </c>
      <c r="E9" s="110">
        <f t="shared" si="5"/>
        <v>26</v>
      </c>
      <c r="F9" s="110">
        <f aca="true" t="shared" si="27" ref="F9">E9+8</f>
        <v>34</v>
      </c>
      <c r="G9" s="110">
        <f aca="true" t="shared" si="28" ref="G9">F9+7</f>
        <v>41</v>
      </c>
      <c r="H9" s="110">
        <f aca="true" t="shared" si="29" ref="H9">G9+8</f>
        <v>49</v>
      </c>
      <c r="I9" s="110">
        <f aca="true" t="shared" si="30" ref="I9">H9+7</f>
        <v>56</v>
      </c>
      <c r="J9" s="108">
        <v>4</v>
      </c>
    </row>
    <row r="10" spans="1:10" ht="18" customHeight="1">
      <c r="A10" s="111">
        <v>8</v>
      </c>
      <c r="B10" s="112" t="s">
        <v>188</v>
      </c>
      <c r="C10" s="111">
        <v>13</v>
      </c>
      <c r="D10" s="110">
        <f t="shared" si="4"/>
        <v>21</v>
      </c>
      <c r="E10" s="110">
        <f t="shared" si="5"/>
        <v>28</v>
      </c>
      <c r="F10" s="110">
        <f aca="true" t="shared" si="31" ref="F10">E10+8</f>
        <v>36</v>
      </c>
      <c r="G10" s="110">
        <f aca="true" t="shared" si="32" ref="G10">F10+7</f>
        <v>43</v>
      </c>
      <c r="H10" s="110">
        <f aca="true" t="shared" si="33" ref="H10">G10+8</f>
        <v>51</v>
      </c>
      <c r="I10" s="110">
        <f aca="true" t="shared" si="34" ref="I10">H10+7</f>
        <v>58</v>
      </c>
      <c r="J10" s="108">
        <v>6</v>
      </c>
    </row>
    <row r="11" spans="1:10" ht="18" customHeight="1">
      <c r="A11" s="111">
        <v>9</v>
      </c>
      <c r="B11" s="112" t="s">
        <v>191</v>
      </c>
      <c r="C11" s="111">
        <v>14</v>
      </c>
      <c r="D11" s="110">
        <f t="shared" si="4"/>
        <v>22</v>
      </c>
      <c r="E11" s="110">
        <f t="shared" si="5"/>
        <v>29</v>
      </c>
      <c r="F11" s="110">
        <f aca="true" t="shared" si="35" ref="F11">E11+8</f>
        <v>37</v>
      </c>
      <c r="G11" s="110">
        <f aca="true" t="shared" si="36" ref="G11">F11+7</f>
        <v>44</v>
      </c>
      <c r="H11" s="110">
        <f aca="true" t="shared" si="37" ref="H11">G11+8</f>
        <v>52</v>
      </c>
      <c r="I11" s="110">
        <f aca="true" t="shared" si="38" ref="I11">H11+7</f>
        <v>59</v>
      </c>
      <c r="J11" s="108">
        <v>7</v>
      </c>
    </row>
    <row r="12" spans="1:10" ht="18" customHeight="1">
      <c r="A12" s="111">
        <v>10</v>
      </c>
      <c r="B12" s="112" t="s">
        <v>190</v>
      </c>
      <c r="C12" s="111">
        <v>16</v>
      </c>
      <c r="D12" s="110">
        <f t="shared" si="4"/>
        <v>24</v>
      </c>
      <c r="E12" s="110">
        <f t="shared" si="5"/>
        <v>31</v>
      </c>
      <c r="F12" s="110">
        <f aca="true" t="shared" si="39" ref="F12">E12+8</f>
        <v>39</v>
      </c>
      <c r="G12" s="110">
        <f aca="true" t="shared" si="40" ref="G12">F12+7</f>
        <v>46</v>
      </c>
      <c r="H12" s="110">
        <f aca="true" t="shared" si="41" ref="H12">G12+8</f>
        <v>54</v>
      </c>
      <c r="I12" s="131">
        <v>0.5423611111111112</v>
      </c>
      <c r="J12" s="108">
        <v>9</v>
      </c>
    </row>
    <row r="13" spans="1:10" ht="18" customHeight="1">
      <c r="A13" s="111">
        <v>11</v>
      </c>
      <c r="B13" s="112" t="s">
        <v>194</v>
      </c>
      <c r="C13" s="111">
        <v>18</v>
      </c>
      <c r="D13" s="110">
        <f t="shared" si="4"/>
        <v>26</v>
      </c>
      <c r="E13" s="110">
        <f t="shared" si="5"/>
        <v>33</v>
      </c>
      <c r="F13" s="110">
        <f aca="true" t="shared" si="42" ref="F13">E13+8</f>
        <v>41</v>
      </c>
      <c r="G13" s="110">
        <f aca="true" t="shared" si="43" ref="G13">F13+7</f>
        <v>48</v>
      </c>
      <c r="H13" s="110">
        <f aca="true" t="shared" si="44" ref="H13">G13+8</f>
        <v>56</v>
      </c>
      <c r="I13" s="110">
        <v>3</v>
      </c>
      <c r="J13" s="108">
        <f t="shared" si="10"/>
        <v>11</v>
      </c>
    </row>
    <row r="14" spans="1:10" ht="18" customHeight="1">
      <c r="A14" s="111">
        <v>12</v>
      </c>
      <c r="B14" s="112" t="s">
        <v>195</v>
      </c>
      <c r="C14" s="111">
        <v>19</v>
      </c>
      <c r="D14" s="110">
        <f t="shared" si="4"/>
        <v>27</v>
      </c>
      <c r="E14" s="110">
        <f t="shared" si="5"/>
        <v>34</v>
      </c>
      <c r="F14" s="110">
        <f aca="true" t="shared" si="45" ref="F14">E14+8</f>
        <v>42</v>
      </c>
      <c r="G14" s="110">
        <f aca="true" t="shared" si="46" ref="G14">F14+7</f>
        <v>49</v>
      </c>
      <c r="H14" s="110">
        <f aca="true" t="shared" si="47" ref="H14">G14+8</f>
        <v>57</v>
      </c>
      <c r="I14" s="110">
        <v>4</v>
      </c>
      <c r="J14" s="108">
        <f t="shared" si="10"/>
        <v>12</v>
      </c>
    </row>
    <row r="15" spans="1:10" ht="18" customHeight="1">
      <c r="A15" s="111">
        <v>13</v>
      </c>
      <c r="B15" s="112" t="s">
        <v>197</v>
      </c>
      <c r="C15" s="111">
        <v>20</v>
      </c>
      <c r="D15" s="110">
        <f t="shared" si="4"/>
        <v>28</v>
      </c>
      <c r="E15" s="110">
        <f t="shared" si="5"/>
        <v>35</v>
      </c>
      <c r="F15" s="110">
        <f aca="true" t="shared" si="48" ref="F15">E15+8</f>
        <v>43</v>
      </c>
      <c r="G15" s="110">
        <f aca="true" t="shared" si="49" ref="G15">F15+7</f>
        <v>50</v>
      </c>
      <c r="H15" s="110">
        <f aca="true" t="shared" si="50" ref="H15">G15+8</f>
        <v>58</v>
      </c>
      <c r="I15" s="110">
        <v>5</v>
      </c>
      <c r="J15" s="108">
        <f t="shared" si="10"/>
        <v>13</v>
      </c>
    </row>
    <row r="16" spans="1:10" ht="18" customHeight="1">
      <c r="A16" s="111">
        <v>14</v>
      </c>
      <c r="B16" s="112" t="s">
        <v>92</v>
      </c>
      <c r="C16" s="111">
        <v>21</v>
      </c>
      <c r="D16" s="110">
        <f t="shared" si="4"/>
        <v>29</v>
      </c>
      <c r="E16" s="110">
        <f t="shared" si="5"/>
        <v>36</v>
      </c>
      <c r="F16" s="110">
        <f aca="true" t="shared" si="51" ref="F16">E16+8</f>
        <v>44</v>
      </c>
      <c r="G16" s="110">
        <f aca="true" t="shared" si="52" ref="G16">F16+7</f>
        <v>51</v>
      </c>
      <c r="H16" s="110">
        <f aca="true" t="shared" si="53" ref="H16">G16+8</f>
        <v>59</v>
      </c>
      <c r="I16" s="110">
        <v>6</v>
      </c>
      <c r="J16" s="108">
        <f t="shared" si="10"/>
        <v>14</v>
      </c>
    </row>
    <row r="17" spans="1:10" ht="18" customHeight="1" thickBot="1">
      <c r="A17" s="115">
        <v>15</v>
      </c>
      <c r="B17" s="116" t="s">
        <v>30</v>
      </c>
      <c r="C17" s="115">
        <v>23</v>
      </c>
      <c r="D17" s="126">
        <f t="shared" si="4"/>
        <v>31</v>
      </c>
      <c r="E17" s="126">
        <f t="shared" si="5"/>
        <v>38</v>
      </c>
      <c r="F17" s="126">
        <f aca="true" t="shared" si="54" ref="F17">E17+8</f>
        <v>46</v>
      </c>
      <c r="G17" s="126">
        <f aca="true" t="shared" si="55" ref="G17">F17+7</f>
        <v>53</v>
      </c>
      <c r="H17" s="303">
        <v>0.5423611111111112</v>
      </c>
      <c r="I17" s="126">
        <v>8</v>
      </c>
      <c r="J17" s="127">
        <f t="shared" si="10"/>
        <v>16</v>
      </c>
    </row>
    <row r="18" ht="18" customHeight="1"/>
    <row r="19" ht="18" customHeight="1" thickBot="1"/>
    <row r="20" spans="1:20" ht="18" customHeight="1" thickBot="1">
      <c r="A20" s="584" t="s">
        <v>244</v>
      </c>
      <c r="B20" s="585"/>
      <c r="C20" s="311" t="s">
        <v>372</v>
      </c>
      <c r="D20" s="265" t="s">
        <v>373</v>
      </c>
      <c r="E20" s="265" t="s">
        <v>374</v>
      </c>
      <c r="F20" s="265" t="s">
        <v>363</v>
      </c>
      <c r="G20" s="265" t="s">
        <v>364</v>
      </c>
      <c r="H20" s="265" t="s">
        <v>365</v>
      </c>
      <c r="I20" s="265" t="s">
        <v>366</v>
      </c>
      <c r="J20" s="265" t="s">
        <v>367</v>
      </c>
      <c r="K20" s="265" t="s">
        <v>368</v>
      </c>
      <c r="L20" s="265" t="s">
        <v>369</v>
      </c>
      <c r="M20" s="265" t="s">
        <v>370</v>
      </c>
      <c r="N20" s="265" t="s">
        <v>371</v>
      </c>
      <c r="O20" s="265" t="s">
        <v>372</v>
      </c>
      <c r="P20" s="265" t="s">
        <v>373</v>
      </c>
      <c r="Q20" s="265" t="s">
        <v>374</v>
      </c>
      <c r="R20" s="265" t="s">
        <v>363</v>
      </c>
      <c r="S20" s="265" t="s">
        <v>364</v>
      </c>
      <c r="T20" s="263" t="s">
        <v>365</v>
      </c>
    </row>
    <row r="21" spans="1:20" ht="18" customHeight="1">
      <c r="A21" s="107">
        <v>1</v>
      </c>
      <c r="B21" s="231" t="s">
        <v>88</v>
      </c>
      <c r="C21" s="304">
        <v>0.2916666666666667</v>
      </c>
      <c r="D21" s="63">
        <v>5</v>
      </c>
      <c r="E21" s="63">
        <f aca="true" t="shared" si="56" ref="E21">D21+5</f>
        <v>10</v>
      </c>
      <c r="F21" s="63">
        <f>E21+4</f>
        <v>14</v>
      </c>
      <c r="G21" s="63">
        <f aca="true" t="shared" si="57" ref="G21:Q21">F21+4</f>
        <v>18</v>
      </c>
      <c r="H21" s="63">
        <f t="shared" si="57"/>
        <v>22</v>
      </c>
      <c r="I21" s="63">
        <f t="shared" si="57"/>
        <v>26</v>
      </c>
      <c r="J21" s="63">
        <f t="shared" si="57"/>
        <v>30</v>
      </c>
      <c r="K21" s="63">
        <f t="shared" si="57"/>
        <v>34</v>
      </c>
      <c r="L21" s="63">
        <f t="shared" si="57"/>
        <v>38</v>
      </c>
      <c r="M21" s="63">
        <f t="shared" si="57"/>
        <v>42</v>
      </c>
      <c r="N21" s="63">
        <f t="shared" si="57"/>
        <v>46</v>
      </c>
      <c r="O21" s="63">
        <f t="shared" si="57"/>
        <v>50</v>
      </c>
      <c r="P21" s="63">
        <f t="shared" si="57"/>
        <v>54</v>
      </c>
      <c r="Q21" s="63">
        <f t="shared" si="57"/>
        <v>58</v>
      </c>
      <c r="R21" s="187">
        <v>0.3347222222222222</v>
      </c>
      <c r="S21" s="63">
        <v>6</v>
      </c>
      <c r="T21" s="65">
        <f>S21+5</f>
        <v>11</v>
      </c>
    </row>
    <row r="22" spans="1:20" ht="18" customHeight="1">
      <c r="A22" s="111">
        <v>2</v>
      </c>
      <c r="B22" s="309" t="s">
        <v>178</v>
      </c>
      <c r="C22" s="212">
        <v>2</v>
      </c>
      <c r="D22" s="114">
        <f aca="true" t="shared" si="58" ref="D22:E35">C22+5</f>
        <v>7</v>
      </c>
      <c r="E22" s="114">
        <f t="shared" si="58"/>
        <v>12</v>
      </c>
      <c r="F22" s="114">
        <f aca="true" t="shared" si="59" ref="F22:Q35">E22+4</f>
        <v>16</v>
      </c>
      <c r="G22" s="114">
        <f t="shared" si="59"/>
        <v>20</v>
      </c>
      <c r="H22" s="114">
        <f t="shared" si="59"/>
        <v>24</v>
      </c>
      <c r="I22" s="114">
        <f t="shared" si="59"/>
        <v>28</v>
      </c>
      <c r="J22" s="114">
        <f t="shared" si="59"/>
        <v>32</v>
      </c>
      <c r="K22" s="114">
        <f t="shared" si="59"/>
        <v>36</v>
      </c>
      <c r="L22" s="114">
        <f t="shared" si="59"/>
        <v>40</v>
      </c>
      <c r="M22" s="114">
        <f t="shared" si="59"/>
        <v>44</v>
      </c>
      <c r="N22" s="114">
        <f t="shared" si="59"/>
        <v>48</v>
      </c>
      <c r="O22" s="114">
        <f t="shared" si="59"/>
        <v>52</v>
      </c>
      <c r="P22" s="114">
        <f t="shared" si="59"/>
        <v>56</v>
      </c>
      <c r="Q22" s="130">
        <v>0.3333333333333333</v>
      </c>
      <c r="R22" s="114">
        <v>4</v>
      </c>
      <c r="S22" s="114">
        <f aca="true" t="shared" si="60" ref="S22:S35">R22+4</f>
        <v>8</v>
      </c>
      <c r="T22" s="112">
        <f aca="true" t="shared" si="61" ref="T22:T35">S22+5</f>
        <v>13</v>
      </c>
    </row>
    <row r="23" spans="1:20" ht="18" customHeight="1">
      <c r="A23" s="111">
        <v>3</v>
      </c>
      <c r="B23" s="309" t="s">
        <v>179</v>
      </c>
      <c r="C23" s="212">
        <v>4</v>
      </c>
      <c r="D23" s="114">
        <f t="shared" si="58"/>
        <v>9</v>
      </c>
      <c r="E23" s="114">
        <f t="shared" si="58"/>
        <v>14</v>
      </c>
      <c r="F23" s="114">
        <f t="shared" si="59"/>
        <v>18</v>
      </c>
      <c r="G23" s="114">
        <f t="shared" si="59"/>
        <v>22</v>
      </c>
      <c r="H23" s="114">
        <f t="shared" si="59"/>
        <v>26</v>
      </c>
      <c r="I23" s="114">
        <f t="shared" si="59"/>
        <v>30</v>
      </c>
      <c r="J23" s="114">
        <f t="shared" si="59"/>
        <v>34</v>
      </c>
      <c r="K23" s="114">
        <f t="shared" si="59"/>
        <v>38</v>
      </c>
      <c r="L23" s="114">
        <f t="shared" si="59"/>
        <v>42</v>
      </c>
      <c r="M23" s="114">
        <f t="shared" si="59"/>
        <v>46</v>
      </c>
      <c r="N23" s="114">
        <f t="shared" si="59"/>
        <v>50</v>
      </c>
      <c r="O23" s="114">
        <f t="shared" si="59"/>
        <v>54</v>
      </c>
      <c r="P23" s="114">
        <f t="shared" si="59"/>
        <v>58</v>
      </c>
      <c r="Q23" s="114">
        <v>2</v>
      </c>
      <c r="R23" s="271">
        <f aca="true" t="shared" si="62" ref="R23:R35">D23-3</f>
        <v>6</v>
      </c>
      <c r="S23" s="114">
        <f t="shared" si="60"/>
        <v>10</v>
      </c>
      <c r="T23" s="112">
        <f t="shared" si="61"/>
        <v>15</v>
      </c>
    </row>
    <row r="24" spans="1:20" ht="18" customHeight="1">
      <c r="A24" s="111">
        <v>4</v>
      </c>
      <c r="B24" s="309" t="s">
        <v>359</v>
      </c>
      <c r="C24" s="212">
        <v>5</v>
      </c>
      <c r="D24" s="114">
        <f t="shared" si="58"/>
        <v>10</v>
      </c>
      <c r="E24" s="114">
        <f t="shared" si="58"/>
        <v>15</v>
      </c>
      <c r="F24" s="114">
        <f t="shared" si="59"/>
        <v>19</v>
      </c>
      <c r="G24" s="114">
        <f t="shared" si="59"/>
        <v>23</v>
      </c>
      <c r="H24" s="114">
        <f t="shared" si="59"/>
        <v>27</v>
      </c>
      <c r="I24" s="114">
        <f t="shared" si="59"/>
        <v>31</v>
      </c>
      <c r="J24" s="114">
        <f t="shared" si="59"/>
        <v>35</v>
      </c>
      <c r="K24" s="114">
        <f t="shared" si="59"/>
        <v>39</v>
      </c>
      <c r="L24" s="114">
        <f t="shared" si="59"/>
        <v>43</v>
      </c>
      <c r="M24" s="114">
        <f t="shared" si="59"/>
        <v>47</v>
      </c>
      <c r="N24" s="114">
        <f t="shared" si="59"/>
        <v>51</v>
      </c>
      <c r="O24" s="114">
        <f t="shared" si="59"/>
        <v>55</v>
      </c>
      <c r="P24" s="114">
        <f t="shared" si="59"/>
        <v>59</v>
      </c>
      <c r="Q24" s="114">
        <v>3</v>
      </c>
      <c r="R24" s="271">
        <f t="shared" si="62"/>
        <v>7</v>
      </c>
      <c r="S24" s="114">
        <f t="shared" si="60"/>
        <v>11</v>
      </c>
      <c r="T24" s="112">
        <f t="shared" si="61"/>
        <v>16</v>
      </c>
    </row>
    <row r="25" spans="1:20" ht="18" customHeight="1">
      <c r="A25" s="111">
        <v>5</v>
      </c>
      <c r="B25" s="309" t="s">
        <v>182</v>
      </c>
      <c r="C25" s="212">
        <v>7</v>
      </c>
      <c r="D25" s="114">
        <f t="shared" si="58"/>
        <v>12</v>
      </c>
      <c r="E25" s="114">
        <f t="shared" si="58"/>
        <v>17</v>
      </c>
      <c r="F25" s="114">
        <f t="shared" si="59"/>
        <v>21</v>
      </c>
      <c r="G25" s="114">
        <f t="shared" si="59"/>
        <v>25</v>
      </c>
      <c r="H25" s="114">
        <f t="shared" si="59"/>
        <v>29</v>
      </c>
      <c r="I25" s="114">
        <f t="shared" si="59"/>
        <v>33</v>
      </c>
      <c r="J25" s="114">
        <f t="shared" si="59"/>
        <v>37</v>
      </c>
      <c r="K25" s="114">
        <f t="shared" si="59"/>
        <v>41</v>
      </c>
      <c r="L25" s="114">
        <f t="shared" si="59"/>
        <v>45</v>
      </c>
      <c r="M25" s="114">
        <f t="shared" si="59"/>
        <v>49</v>
      </c>
      <c r="N25" s="114">
        <f t="shared" si="59"/>
        <v>53</v>
      </c>
      <c r="O25" s="114">
        <f t="shared" si="59"/>
        <v>57</v>
      </c>
      <c r="P25" s="130">
        <v>0.3340277777777778</v>
      </c>
      <c r="Q25" s="114">
        <v>5</v>
      </c>
      <c r="R25" s="271">
        <f t="shared" si="62"/>
        <v>9</v>
      </c>
      <c r="S25" s="114">
        <f t="shared" si="60"/>
        <v>13</v>
      </c>
      <c r="T25" s="112">
        <f t="shared" si="61"/>
        <v>18</v>
      </c>
    </row>
    <row r="26" spans="1:20" ht="18" customHeight="1">
      <c r="A26" s="111">
        <v>6</v>
      </c>
      <c r="B26" s="309" t="s">
        <v>185</v>
      </c>
      <c r="C26" s="212">
        <v>9</v>
      </c>
      <c r="D26" s="114">
        <f t="shared" si="58"/>
        <v>14</v>
      </c>
      <c r="E26" s="114">
        <f t="shared" si="58"/>
        <v>19</v>
      </c>
      <c r="F26" s="114">
        <f t="shared" si="59"/>
        <v>23</v>
      </c>
      <c r="G26" s="114">
        <f t="shared" si="59"/>
        <v>27</v>
      </c>
      <c r="H26" s="114">
        <f t="shared" si="59"/>
        <v>31</v>
      </c>
      <c r="I26" s="114">
        <f t="shared" si="59"/>
        <v>35</v>
      </c>
      <c r="J26" s="114">
        <f t="shared" si="59"/>
        <v>39</v>
      </c>
      <c r="K26" s="114">
        <f t="shared" si="59"/>
        <v>43</v>
      </c>
      <c r="L26" s="114">
        <f t="shared" si="59"/>
        <v>47</v>
      </c>
      <c r="M26" s="114">
        <f t="shared" si="59"/>
        <v>51</v>
      </c>
      <c r="N26" s="114">
        <f t="shared" si="59"/>
        <v>55</v>
      </c>
      <c r="O26" s="114">
        <f t="shared" si="59"/>
        <v>59</v>
      </c>
      <c r="P26" s="114">
        <v>3</v>
      </c>
      <c r="Q26" s="114">
        <v>7</v>
      </c>
      <c r="R26" s="271">
        <f t="shared" si="62"/>
        <v>11</v>
      </c>
      <c r="S26" s="114">
        <f t="shared" si="60"/>
        <v>15</v>
      </c>
      <c r="T26" s="112">
        <f t="shared" si="61"/>
        <v>20</v>
      </c>
    </row>
    <row r="27" spans="1:20" ht="18" customHeight="1">
      <c r="A27" s="111">
        <v>7</v>
      </c>
      <c r="B27" s="309" t="s">
        <v>187</v>
      </c>
      <c r="C27" s="212">
        <v>11</v>
      </c>
      <c r="D27" s="114">
        <f t="shared" si="58"/>
        <v>16</v>
      </c>
      <c r="E27" s="114">
        <f t="shared" si="58"/>
        <v>21</v>
      </c>
      <c r="F27" s="114">
        <f t="shared" si="59"/>
        <v>25</v>
      </c>
      <c r="G27" s="114">
        <f t="shared" si="59"/>
        <v>29</v>
      </c>
      <c r="H27" s="114">
        <f t="shared" si="59"/>
        <v>33</v>
      </c>
      <c r="I27" s="114">
        <f t="shared" si="59"/>
        <v>37</v>
      </c>
      <c r="J27" s="114">
        <f t="shared" si="59"/>
        <v>41</v>
      </c>
      <c r="K27" s="114">
        <f t="shared" si="59"/>
        <v>45</v>
      </c>
      <c r="L27" s="114">
        <f t="shared" si="59"/>
        <v>49</v>
      </c>
      <c r="M27" s="114">
        <f t="shared" si="59"/>
        <v>53</v>
      </c>
      <c r="N27" s="114">
        <f t="shared" si="59"/>
        <v>57</v>
      </c>
      <c r="O27" s="130">
        <v>0.3340277777777778</v>
      </c>
      <c r="P27" s="114">
        <v>5</v>
      </c>
      <c r="Q27" s="114">
        <f aca="true" t="shared" si="63" ref="Q27">P27+4</f>
        <v>9</v>
      </c>
      <c r="R27" s="271">
        <f t="shared" si="62"/>
        <v>13</v>
      </c>
      <c r="S27" s="114">
        <f t="shared" si="60"/>
        <v>17</v>
      </c>
      <c r="T27" s="112">
        <f t="shared" si="61"/>
        <v>22</v>
      </c>
    </row>
    <row r="28" spans="1:20" ht="18" customHeight="1">
      <c r="A28" s="111">
        <v>8</v>
      </c>
      <c r="B28" s="309" t="s">
        <v>188</v>
      </c>
      <c r="C28" s="212">
        <v>13</v>
      </c>
      <c r="D28" s="114">
        <f t="shared" si="58"/>
        <v>18</v>
      </c>
      <c r="E28" s="114">
        <f t="shared" si="58"/>
        <v>23</v>
      </c>
      <c r="F28" s="114">
        <f t="shared" si="59"/>
        <v>27</v>
      </c>
      <c r="G28" s="114">
        <f t="shared" si="59"/>
        <v>31</v>
      </c>
      <c r="H28" s="114">
        <f t="shared" si="59"/>
        <v>35</v>
      </c>
      <c r="I28" s="114">
        <f t="shared" si="59"/>
        <v>39</v>
      </c>
      <c r="J28" s="114">
        <f t="shared" si="59"/>
        <v>43</v>
      </c>
      <c r="K28" s="114">
        <f t="shared" si="59"/>
        <v>47</v>
      </c>
      <c r="L28" s="114">
        <f t="shared" si="59"/>
        <v>51</v>
      </c>
      <c r="M28" s="114">
        <f t="shared" si="59"/>
        <v>55</v>
      </c>
      <c r="N28" s="114">
        <f t="shared" si="59"/>
        <v>59</v>
      </c>
      <c r="O28" s="114">
        <v>3</v>
      </c>
      <c r="P28" s="114">
        <f aca="true" t="shared" si="64" ref="P28:Q28">O28+4</f>
        <v>7</v>
      </c>
      <c r="Q28" s="114">
        <f t="shared" si="64"/>
        <v>11</v>
      </c>
      <c r="R28" s="271">
        <f t="shared" si="62"/>
        <v>15</v>
      </c>
      <c r="S28" s="114">
        <f t="shared" si="60"/>
        <v>19</v>
      </c>
      <c r="T28" s="112">
        <f t="shared" si="61"/>
        <v>24</v>
      </c>
    </row>
    <row r="29" spans="1:20" ht="18" customHeight="1">
      <c r="A29" s="111">
        <v>9</v>
      </c>
      <c r="B29" s="309" t="s">
        <v>191</v>
      </c>
      <c r="C29" s="212">
        <v>14</v>
      </c>
      <c r="D29" s="114">
        <f t="shared" si="58"/>
        <v>19</v>
      </c>
      <c r="E29" s="114">
        <f t="shared" si="58"/>
        <v>24</v>
      </c>
      <c r="F29" s="114">
        <f t="shared" si="59"/>
        <v>28</v>
      </c>
      <c r="G29" s="114">
        <f t="shared" si="59"/>
        <v>32</v>
      </c>
      <c r="H29" s="114">
        <f t="shared" si="59"/>
        <v>36</v>
      </c>
      <c r="I29" s="114">
        <f t="shared" si="59"/>
        <v>40</v>
      </c>
      <c r="J29" s="114">
        <f t="shared" si="59"/>
        <v>44</v>
      </c>
      <c r="K29" s="114">
        <f t="shared" si="59"/>
        <v>48</v>
      </c>
      <c r="L29" s="114">
        <f t="shared" si="59"/>
        <v>52</v>
      </c>
      <c r="M29" s="114">
        <f t="shared" si="59"/>
        <v>56</v>
      </c>
      <c r="N29" s="130">
        <v>0.3333333333333333</v>
      </c>
      <c r="O29" s="114">
        <v>4</v>
      </c>
      <c r="P29" s="114">
        <f aca="true" t="shared" si="65" ref="P29:Q29">O29+4</f>
        <v>8</v>
      </c>
      <c r="Q29" s="114">
        <f t="shared" si="65"/>
        <v>12</v>
      </c>
      <c r="R29" s="271">
        <f t="shared" si="62"/>
        <v>16</v>
      </c>
      <c r="S29" s="114">
        <f t="shared" si="60"/>
        <v>20</v>
      </c>
      <c r="T29" s="112">
        <f t="shared" si="61"/>
        <v>25</v>
      </c>
    </row>
    <row r="30" spans="1:20" ht="18" customHeight="1">
      <c r="A30" s="111">
        <v>10</v>
      </c>
      <c r="B30" s="309" t="s">
        <v>190</v>
      </c>
      <c r="C30" s="212">
        <v>16</v>
      </c>
      <c r="D30" s="114">
        <f t="shared" si="58"/>
        <v>21</v>
      </c>
      <c r="E30" s="114">
        <f t="shared" si="58"/>
        <v>26</v>
      </c>
      <c r="F30" s="114">
        <f t="shared" si="59"/>
        <v>30</v>
      </c>
      <c r="G30" s="114">
        <f t="shared" si="59"/>
        <v>34</v>
      </c>
      <c r="H30" s="114">
        <f t="shared" si="59"/>
        <v>38</v>
      </c>
      <c r="I30" s="114">
        <f t="shared" si="59"/>
        <v>42</v>
      </c>
      <c r="J30" s="114">
        <f t="shared" si="59"/>
        <v>46</v>
      </c>
      <c r="K30" s="114">
        <f t="shared" si="59"/>
        <v>50</v>
      </c>
      <c r="L30" s="114">
        <f t="shared" si="59"/>
        <v>54</v>
      </c>
      <c r="M30" s="114">
        <f t="shared" si="59"/>
        <v>58</v>
      </c>
      <c r="N30" s="114">
        <v>2</v>
      </c>
      <c r="O30" s="114">
        <f aca="true" t="shared" si="66" ref="O30:Q30">N30+4</f>
        <v>6</v>
      </c>
      <c r="P30" s="114">
        <f t="shared" si="66"/>
        <v>10</v>
      </c>
      <c r="Q30" s="114">
        <f t="shared" si="66"/>
        <v>14</v>
      </c>
      <c r="R30" s="271">
        <f t="shared" si="62"/>
        <v>18</v>
      </c>
      <c r="S30" s="114">
        <f t="shared" si="60"/>
        <v>22</v>
      </c>
      <c r="T30" s="112">
        <f t="shared" si="61"/>
        <v>27</v>
      </c>
    </row>
    <row r="31" spans="1:20" ht="18" customHeight="1">
      <c r="A31" s="111">
        <v>11</v>
      </c>
      <c r="B31" s="309" t="s">
        <v>194</v>
      </c>
      <c r="C31" s="212">
        <v>18</v>
      </c>
      <c r="D31" s="114">
        <f t="shared" si="58"/>
        <v>23</v>
      </c>
      <c r="E31" s="114">
        <f t="shared" si="58"/>
        <v>28</v>
      </c>
      <c r="F31" s="114">
        <f t="shared" si="59"/>
        <v>32</v>
      </c>
      <c r="G31" s="114">
        <f t="shared" si="59"/>
        <v>36</v>
      </c>
      <c r="H31" s="114">
        <f t="shared" si="59"/>
        <v>40</v>
      </c>
      <c r="I31" s="114">
        <f t="shared" si="59"/>
        <v>44</v>
      </c>
      <c r="J31" s="114">
        <f t="shared" si="59"/>
        <v>48</v>
      </c>
      <c r="K31" s="114">
        <f t="shared" si="59"/>
        <v>52</v>
      </c>
      <c r="L31" s="114">
        <f t="shared" si="59"/>
        <v>56</v>
      </c>
      <c r="M31" s="130">
        <v>0.3333333333333333</v>
      </c>
      <c r="N31" s="114">
        <v>4</v>
      </c>
      <c r="O31" s="114">
        <f t="shared" si="59"/>
        <v>8</v>
      </c>
      <c r="P31" s="114">
        <f t="shared" si="59"/>
        <v>12</v>
      </c>
      <c r="Q31" s="114">
        <f t="shared" si="59"/>
        <v>16</v>
      </c>
      <c r="R31" s="271">
        <f t="shared" si="62"/>
        <v>20</v>
      </c>
      <c r="S31" s="114">
        <f t="shared" si="60"/>
        <v>24</v>
      </c>
      <c r="T31" s="112">
        <f t="shared" si="61"/>
        <v>29</v>
      </c>
    </row>
    <row r="32" spans="1:20" ht="18" customHeight="1">
      <c r="A32" s="111">
        <v>12</v>
      </c>
      <c r="B32" s="309" t="s">
        <v>195</v>
      </c>
      <c r="C32" s="212">
        <v>19</v>
      </c>
      <c r="D32" s="114">
        <f t="shared" si="58"/>
        <v>24</v>
      </c>
      <c r="E32" s="114">
        <f t="shared" si="58"/>
        <v>29</v>
      </c>
      <c r="F32" s="114">
        <f t="shared" si="59"/>
        <v>33</v>
      </c>
      <c r="G32" s="114">
        <f t="shared" si="59"/>
        <v>37</v>
      </c>
      <c r="H32" s="114">
        <f t="shared" si="59"/>
        <v>41</v>
      </c>
      <c r="I32" s="114">
        <f t="shared" si="59"/>
        <v>45</v>
      </c>
      <c r="J32" s="114">
        <f t="shared" si="59"/>
        <v>49</v>
      </c>
      <c r="K32" s="114">
        <f t="shared" si="59"/>
        <v>53</v>
      </c>
      <c r="L32" s="114">
        <f t="shared" si="59"/>
        <v>57</v>
      </c>
      <c r="M32" s="130">
        <v>0.3340277777777778</v>
      </c>
      <c r="N32" s="114">
        <v>5</v>
      </c>
      <c r="O32" s="114">
        <f t="shared" si="59"/>
        <v>9</v>
      </c>
      <c r="P32" s="114">
        <f t="shared" si="59"/>
        <v>13</v>
      </c>
      <c r="Q32" s="114">
        <f t="shared" si="59"/>
        <v>17</v>
      </c>
      <c r="R32" s="271">
        <f t="shared" si="62"/>
        <v>21</v>
      </c>
      <c r="S32" s="114">
        <f t="shared" si="60"/>
        <v>25</v>
      </c>
      <c r="T32" s="112">
        <f t="shared" si="61"/>
        <v>30</v>
      </c>
    </row>
    <row r="33" spans="1:20" ht="18" customHeight="1">
      <c r="A33" s="111">
        <v>13</v>
      </c>
      <c r="B33" s="309" t="s">
        <v>197</v>
      </c>
      <c r="C33" s="212">
        <v>20</v>
      </c>
      <c r="D33" s="114">
        <f t="shared" si="58"/>
        <v>25</v>
      </c>
      <c r="E33" s="114">
        <f t="shared" si="58"/>
        <v>30</v>
      </c>
      <c r="F33" s="114">
        <f t="shared" si="59"/>
        <v>34</v>
      </c>
      <c r="G33" s="114">
        <f t="shared" si="59"/>
        <v>38</v>
      </c>
      <c r="H33" s="114">
        <f t="shared" si="59"/>
        <v>42</v>
      </c>
      <c r="I33" s="114">
        <f t="shared" si="59"/>
        <v>46</v>
      </c>
      <c r="J33" s="114">
        <f t="shared" si="59"/>
        <v>50</v>
      </c>
      <c r="K33" s="114">
        <f t="shared" si="59"/>
        <v>54</v>
      </c>
      <c r="L33" s="114">
        <f t="shared" si="59"/>
        <v>58</v>
      </c>
      <c r="M33" s="114">
        <v>2</v>
      </c>
      <c r="N33" s="114">
        <f t="shared" si="59"/>
        <v>6</v>
      </c>
      <c r="O33" s="114">
        <f t="shared" si="59"/>
        <v>10</v>
      </c>
      <c r="P33" s="114">
        <f t="shared" si="59"/>
        <v>14</v>
      </c>
      <c r="Q33" s="114">
        <f t="shared" si="59"/>
        <v>18</v>
      </c>
      <c r="R33" s="271">
        <f t="shared" si="62"/>
        <v>22</v>
      </c>
      <c r="S33" s="114">
        <f t="shared" si="60"/>
        <v>26</v>
      </c>
      <c r="T33" s="112">
        <f t="shared" si="61"/>
        <v>31</v>
      </c>
    </row>
    <row r="34" spans="1:20" ht="18" customHeight="1">
      <c r="A34" s="111">
        <v>14</v>
      </c>
      <c r="B34" s="309" t="s">
        <v>92</v>
      </c>
      <c r="C34" s="212">
        <v>21</v>
      </c>
      <c r="D34" s="114">
        <f t="shared" si="58"/>
        <v>26</v>
      </c>
      <c r="E34" s="114">
        <f t="shared" si="58"/>
        <v>31</v>
      </c>
      <c r="F34" s="114">
        <f t="shared" si="59"/>
        <v>35</v>
      </c>
      <c r="G34" s="114">
        <f t="shared" si="59"/>
        <v>39</v>
      </c>
      <c r="H34" s="114">
        <f t="shared" si="59"/>
        <v>43</v>
      </c>
      <c r="I34" s="114">
        <f t="shared" si="59"/>
        <v>47</v>
      </c>
      <c r="J34" s="114">
        <f t="shared" si="59"/>
        <v>51</v>
      </c>
      <c r="K34" s="114">
        <f t="shared" si="59"/>
        <v>55</v>
      </c>
      <c r="L34" s="114">
        <f t="shared" si="59"/>
        <v>59</v>
      </c>
      <c r="M34" s="114">
        <v>3</v>
      </c>
      <c r="N34" s="114">
        <f t="shared" si="59"/>
        <v>7</v>
      </c>
      <c r="O34" s="114">
        <f t="shared" si="59"/>
        <v>11</v>
      </c>
      <c r="P34" s="114">
        <f t="shared" si="59"/>
        <v>15</v>
      </c>
      <c r="Q34" s="114">
        <f t="shared" si="59"/>
        <v>19</v>
      </c>
      <c r="R34" s="271">
        <f t="shared" si="62"/>
        <v>23</v>
      </c>
      <c r="S34" s="114">
        <f t="shared" si="60"/>
        <v>27</v>
      </c>
      <c r="T34" s="112">
        <f t="shared" si="61"/>
        <v>32</v>
      </c>
    </row>
    <row r="35" spans="1:20" ht="18" customHeight="1" thickBot="1">
      <c r="A35" s="115">
        <v>15</v>
      </c>
      <c r="B35" s="310" t="s">
        <v>30</v>
      </c>
      <c r="C35" s="308">
        <v>0.3076388888888889</v>
      </c>
      <c r="D35" s="118">
        <v>28</v>
      </c>
      <c r="E35" s="118">
        <f t="shared" si="58"/>
        <v>33</v>
      </c>
      <c r="F35" s="118">
        <f t="shared" si="59"/>
        <v>37</v>
      </c>
      <c r="G35" s="118">
        <f t="shared" si="59"/>
        <v>41</v>
      </c>
      <c r="H35" s="118">
        <f t="shared" si="59"/>
        <v>45</v>
      </c>
      <c r="I35" s="118">
        <f t="shared" si="59"/>
        <v>49</v>
      </c>
      <c r="J35" s="118">
        <f t="shared" si="59"/>
        <v>53</v>
      </c>
      <c r="K35" s="118">
        <f t="shared" si="59"/>
        <v>57</v>
      </c>
      <c r="L35" s="251">
        <v>0.3340277777777778</v>
      </c>
      <c r="M35" s="118">
        <v>5</v>
      </c>
      <c r="N35" s="118">
        <f aca="true" t="shared" si="67" ref="N35:Q35">M35+4</f>
        <v>9</v>
      </c>
      <c r="O35" s="118">
        <f t="shared" si="67"/>
        <v>13</v>
      </c>
      <c r="P35" s="118">
        <f t="shared" si="67"/>
        <v>17</v>
      </c>
      <c r="Q35" s="118">
        <f t="shared" si="67"/>
        <v>21</v>
      </c>
      <c r="R35" s="280">
        <f t="shared" si="62"/>
        <v>25</v>
      </c>
      <c r="S35" s="118">
        <f t="shared" si="60"/>
        <v>29</v>
      </c>
      <c r="T35" s="116">
        <f t="shared" si="61"/>
        <v>34</v>
      </c>
    </row>
    <row r="36" ht="18" customHeight="1"/>
    <row r="37" ht="18" customHeight="1" thickBot="1"/>
    <row r="38" spans="1:3" ht="18" customHeight="1" thickBot="1">
      <c r="A38" s="2" t="s">
        <v>1</v>
      </c>
      <c r="B38" s="3" t="s">
        <v>2</v>
      </c>
      <c r="C38" s="7" t="s">
        <v>358</v>
      </c>
    </row>
    <row r="39" spans="1:3" ht="18" customHeight="1">
      <c r="A39" s="29">
        <v>1</v>
      </c>
      <c r="B39" s="30" t="s">
        <v>88</v>
      </c>
      <c r="C39" s="305">
        <v>0</v>
      </c>
    </row>
    <row r="40" spans="1:3" ht="18" customHeight="1">
      <c r="A40" s="18">
        <v>2</v>
      </c>
      <c r="B40" s="5" t="s">
        <v>178</v>
      </c>
      <c r="C40" s="31">
        <v>2</v>
      </c>
    </row>
    <row r="41" spans="1:3" ht="18" customHeight="1">
      <c r="A41" s="18">
        <v>3</v>
      </c>
      <c r="B41" s="5" t="s">
        <v>179</v>
      </c>
      <c r="C41" s="31">
        <v>4</v>
      </c>
    </row>
    <row r="42" spans="1:3" ht="18" customHeight="1">
      <c r="A42" s="18">
        <v>4</v>
      </c>
      <c r="B42" s="5" t="s">
        <v>181</v>
      </c>
      <c r="C42" s="31">
        <v>5</v>
      </c>
    </row>
    <row r="43" spans="1:3" ht="18" customHeight="1">
      <c r="A43" s="18">
        <v>5</v>
      </c>
      <c r="B43" s="5" t="s">
        <v>182</v>
      </c>
      <c r="C43" s="31">
        <v>7</v>
      </c>
    </row>
    <row r="44" spans="1:3" ht="18" customHeight="1">
      <c r="A44" s="18">
        <v>6</v>
      </c>
      <c r="B44" s="5" t="s">
        <v>185</v>
      </c>
      <c r="C44" s="31">
        <v>9</v>
      </c>
    </row>
    <row r="45" spans="1:3" ht="18" customHeight="1">
      <c r="A45" s="18">
        <v>7</v>
      </c>
      <c r="B45" s="5" t="s">
        <v>187</v>
      </c>
      <c r="C45" s="31">
        <v>11</v>
      </c>
    </row>
    <row r="46" spans="1:3" ht="18" customHeight="1">
      <c r="A46" s="18">
        <v>8</v>
      </c>
      <c r="B46" s="5" t="s">
        <v>188</v>
      </c>
      <c r="C46" s="31">
        <v>13</v>
      </c>
    </row>
    <row r="47" spans="1:3" ht="18" customHeight="1">
      <c r="A47" s="18">
        <v>9</v>
      </c>
      <c r="B47" s="5" t="s">
        <v>191</v>
      </c>
      <c r="C47" s="31">
        <v>14</v>
      </c>
    </row>
    <row r="48" spans="1:3" ht="18" customHeight="1">
      <c r="A48" s="18">
        <v>10</v>
      </c>
      <c r="B48" s="5" t="s">
        <v>190</v>
      </c>
      <c r="C48" s="31">
        <v>16</v>
      </c>
    </row>
    <row r="49" spans="1:3" ht="18" customHeight="1">
      <c r="A49" s="18">
        <v>11</v>
      </c>
      <c r="B49" s="5" t="s">
        <v>194</v>
      </c>
      <c r="C49" s="31">
        <v>18</v>
      </c>
    </row>
    <row r="50" spans="1:3" ht="18" customHeight="1">
      <c r="A50" s="18">
        <v>12</v>
      </c>
      <c r="B50" s="5" t="s">
        <v>195</v>
      </c>
      <c r="C50" s="31">
        <v>19</v>
      </c>
    </row>
    <row r="51" spans="1:3" ht="18" customHeight="1">
      <c r="A51" s="18">
        <v>13</v>
      </c>
      <c r="B51" s="5" t="s">
        <v>197</v>
      </c>
      <c r="C51" s="306">
        <v>20</v>
      </c>
    </row>
    <row r="52" spans="1:3" ht="18" customHeight="1">
      <c r="A52" s="18">
        <v>14</v>
      </c>
      <c r="B52" s="5" t="s">
        <v>92</v>
      </c>
      <c r="C52" s="306">
        <v>21</v>
      </c>
    </row>
    <row r="53" spans="1:3" ht="18" customHeight="1" thickBot="1">
      <c r="A53" s="42">
        <v>15</v>
      </c>
      <c r="B53" s="20" t="s">
        <v>30</v>
      </c>
      <c r="C53" s="307">
        <v>23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</sheetData>
  <mergeCells count="3">
    <mergeCell ref="A2:B2"/>
    <mergeCell ref="A20:B20"/>
    <mergeCell ref="A1:E1"/>
  </mergeCells>
  <printOptions/>
  <pageMargins left="0.7" right="0.7" top="0.75" bottom="0.75" header="0.3" footer="0.3"/>
  <pageSetup horizontalDpi="600" verticalDpi="600" orientation="portrait" paperSize="9" r:id="rId1"/>
  <ignoredErrors>
    <ignoredError sqref="E3:E17 G6 G3:G5 G7:G16 I3:I6 F3:F17 H3:H11 R23:R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 topLeftCell="A1">
      <selection activeCell="G19" sqref="G19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  <col min="9" max="25" width="5.57421875" style="0" customWidth="1"/>
  </cols>
  <sheetData>
    <row r="1" spans="1:6" ht="26.25" customHeight="1">
      <c r="A1" s="561" t="s">
        <v>210</v>
      </c>
      <c r="B1" s="562"/>
      <c r="C1" s="603" t="s">
        <v>229</v>
      </c>
      <c r="D1" s="604"/>
      <c r="E1" s="8" t="s">
        <v>420</v>
      </c>
      <c r="F1" s="9" t="s">
        <v>346</v>
      </c>
    </row>
    <row r="2" spans="1:6" ht="26.25" customHeight="1">
      <c r="A2" s="565" t="s">
        <v>137</v>
      </c>
      <c r="B2" s="566"/>
      <c r="C2" s="566" t="s">
        <v>136</v>
      </c>
      <c r="D2" s="566"/>
      <c r="E2" s="10" t="s">
        <v>135</v>
      </c>
      <c r="F2" s="11" t="s">
        <v>138</v>
      </c>
    </row>
    <row r="3" ht="14.25" thickBot="1"/>
    <row r="4" spans="1:9" s="1" customFormat="1" ht="18" customHeight="1" thickBot="1">
      <c r="A4" s="12" t="s">
        <v>1</v>
      </c>
      <c r="B4" s="13" t="s">
        <v>2</v>
      </c>
      <c r="C4" s="13" t="s">
        <v>4</v>
      </c>
      <c r="D4" s="13" t="s">
        <v>5</v>
      </c>
      <c r="E4" s="13" t="s">
        <v>265</v>
      </c>
      <c r="F4" s="14" t="s">
        <v>8</v>
      </c>
      <c r="G4" s="4"/>
      <c r="H4" s="4"/>
      <c r="I4" s="4"/>
    </row>
    <row r="5" spans="1:9" s="1" customFormat="1" ht="18" customHeight="1">
      <c r="A5" s="39" t="s">
        <v>78</v>
      </c>
      <c r="B5" s="40" t="s">
        <v>204</v>
      </c>
      <c r="C5" s="40">
        <v>0</v>
      </c>
      <c r="D5" s="40">
        <v>0</v>
      </c>
      <c r="E5" s="52"/>
      <c r="F5" s="41"/>
      <c r="G5" s="4"/>
      <c r="H5" s="4"/>
      <c r="I5" s="4"/>
    </row>
    <row r="6" spans="1:9" s="1" customFormat="1" ht="18" customHeight="1">
      <c r="A6" s="18">
        <v>1</v>
      </c>
      <c r="B6" s="5" t="s">
        <v>205</v>
      </c>
      <c r="C6" s="5">
        <v>0.4</v>
      </c>
      <c r="D6" s="5">
        <v>0</v>
      </c>
      <c r="E6" s="37" t="s">
        <v>275</v>
      </c>
      <c r="F6" s="19" t="s">
        <v>206</v>
      </c>
      <c r="G6" s="4"/>
      <c r="H6" s="4"/>
      <c r="I6" s="4"/>
    </row>
    <row r="7" spans="1:9" s="1" customFormat="1" ht="18" customHeight="1">
      <c r="A7" s="18">
        <v>2</v>
      </c>
      <c r="B7" s="5" t="s">
        <v>207</v>
      </c>
      <c r="C7" s="5">
        <v>1.4</v>
      </c>
      <c r="D7" s="5">
        <f>C7+D6</f>
        <v>1.4</v>
      </c>
      <c r="E7" s="37" t="s">
        <v>276</v>
      </c>
      <c r="F7" s="19"/>
      <c r="G7" s="4"/>
      <c r="H7" s="4"/>
      <c r="I7" s="4"/>
    </row>
    <row r="8" spans="1:9" s="1" customFormat="1" ht="18" customHeight="1">
      <c r="A8" s="18">
        <v>3</v>
      </c>
      <c r="B8" s="5" t="s">
        <v>208</v>
      </c>
      <c r="C8" s="5">
        <v>1.5</v>
      </c>
      <c r="D8" s="5">
        <f>C8+D7</f>
        <v>2.9</v>
      </c>
      <c r="E8" s="37" t="s">
        <v>277</v>
      </c>
      <c r="F8" s="19"/>
      <c r="G8" s="4"/>
      <c r="H8" s="4"/>
      <c r="I8" s="4"/>
    </row>
    <row r="9" spans="1:9" s="1" customFormat="1" ht="18" customHeight="1">
      <c r="A9" s="18">
        <v>4</v>
      </c>
      <c r="B9" s="5" t="s">
        <v>209</v>
      </c>
      <c r="C9" s="5">
        <v>0.9</v>
      </c>
      <c r="D9" s="5">
        <f aca="true" t="shared" si="0" ref="D9:D19">C9+D8</f>
        <v>3.8</v>
      </c>
      <c r="E9" s="37" t="s">
        <v>278</v>
      </c>
      <c r="F9" s="19"/>
      <c r="G9" s="4"/>
      <c r="H9" s="4"/>
      <c r="I9" s="4"/>
    </row>
    <row r="10" spans="1:9" s="1" customFormat="1" ht="18" customHeight="1">
      <c r="A10" s="18">
        <v>5</v>
      </c>
      <c r="B10" s="5" t="s">
        <v>212</v>
      </c>
      <c r="C10" s="5">
        <v>1.3</v>
      </c>
      <c r="D10" s="5">
        <f t="shared" si="0"/>
        <v>5.1</v>
      </c>
      <c r="E10" s="37"/>
      <c r="F10" s="19"/>
      <c r="G10" s="4"/>
      <c r="H10" s="4"/>
      <c r="I10" s="4"/>
    </row>
    <row r="11" spans="1:9" s="1" customFormat="1" ht="18" customHeight="1">
      <c r="A11" s="18">
        <v>6</v>
      </c>
      <c r="B11" s="5" t="s">
        <v>213</v>
      </c>
      <c r="C11" s="5">
        <v>1.1</v>
      </c>
      <c r="D11" s="5">
        <f t="shared" si="0"/>
        <v>6.199999999999999</v>
      </c>
      <c r="E11" s="37" t="s">
        <v>280</v>
      </c>
      <c r="F11" s="19"/>
      <c r="G11" s="4"/>
      <c r="H11" s="4"/>
      <c r="I11" s="4"/>
    </row>
    <row r="12" spans="1:9" s="1" customFormat="1" ht="18" customHeight="1">
      <c r="A12" s="18">
        <v>7</v>
      </c>
      <c r="B12" s="5" t="s">
        <v>214</v>
      </c>
      <c r="C12" s="5">
        <v>1.3</v>
      </c>
      <c r="D12" s="5">
        <f t="shared" si="0"/>
        <v>7.499999999999999</v>
      </c>
      <c r="E12" s="37"/>
      <c r="F12" s="19"/>
      <c r="G12" s="4"/>
      <c r="H12" s="4"/>
      <c r="I12" s="4"/>
    </row>
    <row r="13" spans="1:9" s="1" customFormat="1" ht="18" customHeight="1">
      <c r="A13" s="18">
        <v>8</v>
      </c>
      <c r="B13" s="5" t="s">
        <v>215</v>
      </c>
      <c r="C13" s="5">
        <v>0.6</v>
      </c>
      <c r="D13" s="5">
        <f t="shared" si="0"/>
        <v>8.1</v>
      </c>
      <c r="E13" s="37"/>
      <c r="F13" s="19"/>
      <c r="G13" s="4"/>
      <c r="H13" s="4"/>
      <c r="I13" s="4"/>
    </row>
    <row r="14" spans="1:9" s="1" customFormat="1" ht="18" customHeight="1">
      <c r="A14" s="18">
        <v>9</v>
      </c>
      <c r="B14" s="5" t="s">
        <v>216</v>
      </c>
      <c r="C14" s="5">
        <v>0.8</v>
      </c>
      <c r="D14" s="5">
        <f t="shared" si="0"/>
        <v>8.9</v>
      </c>
      <c r="E14" s="37"/>
      <c r="F14" s="19"/>
      <c r="G14" s="4"/>
      <c r="H14" s="4"/>
      <c r="I14" s="4"/>
    </row>
    <row r="15" spans="1:9" s="1" customFormat="1" ht="18" customHeight="1">
      <c r="A15" s="18">
        <v>10</v>
      </c>
      <c r="B15" s="5" t="s">
        <v>54</v>
      </c>
      <c r="C15" s="5">
        <v>0.6</v>
      </c>
      <c r="D15" s="5">
        <f t="shared" si="0"/>
        <v>9.5</v>
      </c>
      <c r="E15" s="37" t="s">
        <v>428</v>
      </c>
      <c r="F15" s="19"/>
      <c r="G15" s="4"/>
      <c r="H15" s="4"/>
      <c r="I15" s="4"/>
    </row>
    <row r="16" spans="1:9" s="1" customFormat="1" ht="18" customHeight="1">
      <c r="A16" s="18">
        <v>11</v>
      </c>
      <c r="B16" s="5" t="s">
        <v>217</v>
      </c>
      <c r="C16" s="5">
        <v>0.6</v>
      </c>
      <c r="D16" s="5">
        <f t="shared" si="0"/>
        <v>10.1</v>
      </c>
      <c r="E16" s="37"/>
      <c r="F16" s="19"/>
      <c r="G16" s="4"/>
      <c r="H16" s="4"/>
      <c r="I16" s="4"/>
    </row>
    <row r="17" spans="1:9" s="1" customFormat="1" ht="18" customHeight="1">
      <c r="A17" s="18">
        <v>12</v>
      </c>
      <c r="B17" s="5" t="s">
        <v>218</v>
      </c>
      <c r="C17" s="5">
        <v>1</v>
      </c>
      <c r="D17" s="5">
        <f t="shared" si="0"/>
        <v>11.1</v>
      </c>
      <c r="E17" s="37" t="s">
        <v>427</v>
      </c>
      <c r="F17" s="19"/>
      <c r="G17" s="4"/>
      <c r="H17" s="4"/>
      <c r="I17" s="4"/>
    </row>
    <row r="18" spans="1:9" s="1" customFormat="1" ht="18" customHeight="1">
      <c r="A18" s="18">
        <v>13</v>
      </c>
      <c r="B18" s="5" t="s">
        <v>219</v>
      </c>
      <c r="C18" s="5">
        <v>1.1</v>
      </c>
      <c r="D18" s="5">
        <f t="shared" si="0"/>
        <v>12.2</v>
      </c>
      <c r="E18" s="37"/>
      <c r="F18" s="19"/>
      <c r="G18" s="4"/>
      <c r="H18" s="4"/>
      <c r="I18" s="4"/>
    </row>
    <row r="19" spans="1:9" s="1" customFormat="1" ht="18" customHeight="1" thickBot="1">
      <c r="A19" s="42">
        <v>14</v>
      </c>
      <c r="B19" s="20" t="s">
        <v>112</v>
      </c>
      <c r="C19" s="20">
        <v>0.9</v>
      </c>
      <c r="D19" s="20">
        <f t="shared" si="0"/>
        <v>13.1</v>
      </c>
      <c r="E19" s="51" t="s">
        <v>429</v>
      </c>
      <c r="F19" s="21"/>
      <c r="G19" s="4"/>
      <c r="H19" s="4"/>
      <c r="I19" s="4"/>
    </row>
    <row r="20" spans="1:9" s="1" customFormat="1" ht="18" customHeight="1">
      <c r="A20" s="17"/>
      <c r="B20" s="17"/>
      <c r="C20" s="17"/>
      <c r="D20" s="17"/>
      <c r="E20" s="38"/>
      <c r="F20" s="38"/>
      <c r="G20" s="4"/>
      <c r="H20" s="4"/>
      <c r="I20" s="4"/>
    </row>
    <row r="21" spans="1:9" s="1" customFormat="1" ht="18" customHeight="1">
      <c r="A21" s="17"/>
      <c r="B21" s="17"/>
      <c r="C21" s="17"/>
      <c r="D21" s="17"/>
      <c r="E21" s="38"/>
      <c r="F21" s="38"/>
      <c r="G21" s="4"/>
      <c r="H21" s="4"/>
      <c r="I21" s="4"/>
    </row>
    <row r="22" spans="1:9" s="1" customFormat="1" ht="18" customHeight="1">
      <c r="A22" s="17"/>
      <c r="B22" s="17"/>
      <c r="C22" s="17"/>
      <c r="D22" s="17"/>
      <c r="E22" s="38"/>
      <c r="F22" s="38"/>
      <c r="G22" s="4"/>
      <c r="H22" s="4"/>
      <c r="I22" s="4"/>
    </row>
    <row r="23" spans="1:9" s="1" customFormat="1" ht="18" customHeight="1">
      <c r="A23" s="17"/>
      <c r="B23" s="596" t="s">
        <v>279</v>
      </c>
      <c r="C23" s="596"/>
      <c r="D23" s="596"/>
      <c r="E23" s="38"/>
      <c r="F23" s="38"/>
      <c r="G23" s="4"/>
      <c r="H23" s="4"/>
      <c r="I23" s="4"/>
    </row>
    <row r="24" spans="1:9" s="1" customFormat="1" ht="18" customHeight="1">
      <c r="A24" s="17"/>
      <c r="B24" s="17"/>
      <c r="C24" s="17"/>
      <c r="D24" s="17"/>
      <c r="E24" s="38"/>
      <c r="F24" s="38"/>
      <c r="G24" s="4"/>
      <c r="H24" s="4"/>
      <c r="I24" s="4"/>
    </row>
    <row r="25" spans="1:9" s="1" customFormat="1" ht="18" customHeight="1">
      <c r="A25" s="17"/>
      <c r="B25" s="17"/>
      <c r="C25" s="17"/>
      <c r="D25" s="17"/>
      <c r="E25" s="38"/>
      <c r="F25" s="38"/>
      <c r="G25" s="4"/>
      <c r="H25" s="4"/>
      <c r="I25" s="4"/>
    </row>
    <row r="26" spans="1:9" s="1" customFormat="1" ht="18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" customFormat="1" ht="18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" customFormat="1" ht="18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" customFormat="1" ht="18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s="1" customFormat="1" ht="18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" customFormat="1" ht="18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" customFormat="1" ht="18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" customFormat="1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1" customFormat="1" ht="18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s="1" customFormat="1" ht="18" customHeight="1" thickBot="1">
      <c r="A35" s="4"/>
      <c r="B35" s="4"/>
      <c r="C35" s="4"/>
      <c r="D35" s="4"/>
      <c r="E35" s="4"/>
      <c r="F35" s="4"/>
      <c r="G35" s="4"/>
      <c r="H35" s="4"/>
      <c r="I35" s="4"/>
    </row>
    <row r="36" spans="1:9" s="1" customFormat="1" ht="18" customHeight="1">
      <c r="A36" s="517" t="s">
        <v>1</v>
      </c>
      <c r="B36" s="518" t="s">
        <v>2</v>
      </c>
      <c r="C36" s="519" t="s">
        <v>406</v>
      </c>
      <c r="D36" s="63" t="s">
        <v>408</v>
      </c>
      <c r="E36" s="305" t="s">
        <v>409</v>
      </c>
      <c r="F36" s="4"/>
      <c r="G36" s="4"/>
      <c r="H36" s="4"/>
      <c r="I36" s="4"/>
    </row>
    <row r="37" spans="1:5" ht="18" customHeight="1">
      <c r="A37" s="57">
        <v>1</v>
      </c>
      <c r="B37" s="18" t="s">
        <v>205</v>
      </c>
      <c r="C37" s="5">
        <v>0</v>
      </c>
      <c r="D37" s="5">
        <v>0</v>
      </c>
      <c r="E37" s="306"/>
    </row>
    <row r="38" spans="1:5" ht="18" customHeight="1">
      <c r="A38" s="57">
        <v>2</v>
      </c>
      <c r="B38" s="18" t="s">
        <v>207</v>
      </c>
      <c r="C38" s="5">
        <v>2</v>
      </c>
      <c r="D38" s="5">
        <v>2</v>
      </c>
      <c r="E38" s="306"/>
    </row>
    <row r="39" spans="1:5" ht="18" customHeight="1">
      <c r="A39" s="57">
        <v>3</v>
      </c>
      <c r="B39" s="18" t="s">
        <v>208</v>
      </c>
      <c r="C39" s="5">
        <v>5</v>
      </c>
      <c r="D39" s="5">
        <v>5</v>
      </c>
      <c r="E39" s="306"/>
    </row>
    <row r="40" spans="1:5" ht="18" customHeight="1">
      <c r="A40" s="57">
        <v>4</v>
      </c>
      <c r="B40" s="18" t="s">
        <v>209</v>
      </c>
      <c r="C40" s="5">
        <v>7</v>
      </c>
      <c r="D40" s="5">
        <v>7</v>
      </c>
      <c r="E40" s="306"/>
    </row>
    <row r="41" spans="1:5" ht="18" customHeight="1">
      <c r="A41" s="57">
        <v>5</v>
      </c>
      <c r="B41" s="18" t="s">
        <v>212</v>
      </c>
      <c r="C41" s="5">
        <v>9</v>
      </c>
      <c r="D41" s="5"/>
      <c r="E41" s="306"/>
    </row>
    <row r="42" spans="1:5" ht="18" customHeight="1">
      <c r="A42" s="57">
        <v>6</v>
      </c>
      <c r="B42" s="18" t="s">
        <v>213</v>
      </c>
      <c r="C42" s="5">
        <v>11</v>
      </c>
      <c r="D42" s="5"/>
      <c r="E42" s="306">
        <v>0</v>
      </c>
    </row>
    <row r="43" spans="1:5" ht="18" customHeight="1">
      <c r="A43" s="57">
        <v>7</v>
      </c>
      <c r="B43" s="18" t="s">
        <v>214</v>
      </c>
      <c r="C43" s="5">
        <v>13</v>
      </c>
      <c r="D43" s="5">
        <v>11</v>
      </c>
      <c r="E43" s="306"/>
    </row>
    <row r="44" spans="1:5" ht="18" customHeight="1">
      <c r="A44" s="57">
        <v>8</v>
      </c>
      <c r="B44" s="18" t="s">
        <v>215</v>
      </c>
      <c r="C44" s="5">
        <v>14</v>
      </c>
      <c r="D44" s="5"/>
      <c r="E44" s="306"/>
    </row>
    <row r="45" spans="1:5" ht="18" customHeight="1">
      <c r="A45" s="57">
        <v>9</v>
      </c>
      <c r="B45" s="18" t="s">
        <v>216</v>
      </c>
      <c r="C45" s="5">
        <v>16</v>
      </c>
      <c r="D45" s="5"/>
      <c r="E45" s="306"/>
    </row>
    <row r="46" spans="1:5" ht="18" customHeight="1">
      <c r="A46" s="57">
        <v>10</v>
      </c>
      <c r="B46" s="18" t="s">
        <v>54</v>
      </c>
      <c r="C46" s="5">
        <v>17</v>
      </c>
      <c r="D46" s="5">
        <v>14</v>
      </c>
      <c r="E46" s="306">
        <v>5</v>
      </c>
    </row>
    <row r="47" spans="1:5" ht="18" customHeight="1">
      <c r="A47" s="57">
        <v>11</v>
      </c>
      <c r="B47" s="18" t="s">
        <v>217</v>
      </c>
      <c r="C47" s="5">
        <v>18</v>
      </c>
      <c r="D47" s="5"/>
      <c r="E47" s="306"/>
    </row>
    <row r="48" spans="1:5" ht="18" customHeight="1">
      <c r="A48" s="57">
        <v>12</v>
      </c>
      <c r="B48" s="18" t="s">
        <v>218</v>
      </c>
      <c r="C48" s="5">
        <v>20</v>
      </c>
      <c r="D48" s="5"/>
      <c r="E48" s="306"/>
    </row>
    <row r="49" spans="1:5" ht="18" customHeight="1">
      <c r="A49" s="57">
        <v>13</v>
      </c>
      <c r="B49" s="18" t="s">
        <v>219</v>
      </c>
      <c r="C49" s="5">
        <v>22</v>
      </c>
      <c r="D49" s="5"/>
      <c r="E49" s="306"/>
    </row>
    <row r="50" spans="1:5" ht="18" customHeight="1" thickBot="1">
      <c r="A50" s="57">
        <v>14</v>
      </c>
      <c r="B50" s="42" t="s">
        <v>112</v>
      </c>
      <c r="C50" s="20">
        <v>24</v>
      </c>
      <c r="D50" s="20">
        <v>18</v>
      </c>
      <c r="E50" s="307">
        <v>9</v>
      </c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5">
    <mergeCell ref="A1:B1"/>
    <mergeCell ref="C1:D1"/>
    <mergeCell ref="A2:B2"/>
    <mergeCell ref="C2:D2"/>
    <mergeCell ref="B23:D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 topLeftCell="A1">
      <selection activeCell="N50" sqref="N50:O59"/>
    </sheetView>
  </sheetViews>
  <sheetFormatPr defaultColWidth="9.140625" defaultRowHeight="15"/>
  <cols>
    <col min="1" max="1" width="5.8515625" style="203" customWidth="1"/>
    <col min="2" max="2" width="23.421875" style="203" customWidth="1"/>
    <col min="3" max="33" width="5.57421875" style="203" customWidth="1"/>
    <col min="34" max="16384" width="9.00390625" style="203" customWidth="1"/>
  </cols>
  <sheetData>
    <row r="1" ht="30" customHeight="1" thickBot="1">
      <c r="A1" s="203" t="s">
        <v>412</v>
      </c>
    </row>
    <row r="2" spans="1:18" ht="18" customHeight="1" thickBot="1">
      <c r="A2" s="103" t="s">
        <v>415</v>
      </c>
      <c r="B2" s="104"/>
      <c r="C2" s="103"/>
      <c r="D2" s="163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4"/>
    </row>
    <row r="3" spans="1:18" ht="18" customHeight="1">
      <c r="A3" s="107">
        <v>1</v>
      </c>
      <c r="B3" s="231" t="s">
        <v>205</v>
      </c>
      <c r="C3" s="514"/>
      <c r="D3" s="515">
        <v>0.5</v>
      </c>
      <c r="E3" s="493">
        <v>8</v>
      </c>
      <c r="F3" s="479"/>
      <c r="G3" s="516">
        <f>E3+8</f>
        <v>16</v>
      </c>
      <c r="H3" s="479"/>
      <c r="I3" s="493">
        <v>24</v>
      </c>
      <c r="J3" s="479">
        <f>G3+8</f>
        <v>24</v>
      </c>
      <c r="K3" s="512"/>
      <c r="L3" s="516">
        <f>J3+8</f>
        <v>32</v>
      </c>
      <c r="M3" s="512"/>
      <c r="N3" s="493">
        <f>J3+16</f>
        <v>40</v>
      </c>
      <c r="O3" s="512"/>
      <c r="P3" s="516">
        <f>L3+16</f>
        <v>48</v>
      </c>
      <c r="Q3" s="512"/>
      <c r="R3" s="493">
        <f>P3+8</f>
        <v>56</v>
      </c>
    </row>
    <row r="4" spans="1:18" ht="18" customHeight="1">
      <c r="A4" s="111">
        <v>2</v>
      </c>
      <c r="B4" s="309" t="s">
        <v>207</v>
      </c>
      <c r="C4" s="471"/>
      <c r="D4" s="157">
        <v>2</v>
      </c>
      <c r="E4" s="491">
        <f aca="true" t="shared" si="0" ref="E4:E6">D4+8</f>
        <v>10</v>
      </c>
      <c r="F4" s="473"/>
      <c r="G4" s="157">
        <f aca="true" t="shared" si="1" ref="G4:G6">E4+8</f>
        <v>18</v>
      </c>
      <c r="H4" s="473"/>
      <c r="I4" s="491">
        <v>26</v>
      </c>
      <c r="J4" s="473">
        <f aca="true" t="shared" si="2" ref="J4:J13">G4+8</f>
        <v>26</v>
      </c>
      <c r="K4" s="512"/>
      <c r="L4" s="157">
        <f>J4+8</f>
        <v>34</v>
      </c>
      <c r="M4" s="512"/>
      <c r="N4" s="491">
        <f>J4+16</f>
        <v>42</v>
      </c>
      <c r="O4" s="512"/>
      <c r="P4" s="157">
        <f>L4+16</f>
        <v>50</v>
      </c>
      <c r="Q4" s="512"/>
      <c r="R4" s="491">
        <f>P4+8</f>
        <v>58</v>
      </c>
    </row>
    <row r="5" spans="1:18" ht="18" customHeight="1" thickBot="1">
      <c r="A5" s="119">
        <v>3</v>
      </c>
      <c r="B5" s="411" t="s">
        <v>208</v>
      </c>
      <c r="C5" s="498"/>
      <c r="D5" s="486">
        <v>5</v>
      </c>
      <c r="E5" s="497">
        <f t="shared" si="0"/>
        <v>13</v>
      </c>
      <c r="F5" s="499"/>
      <c r="G5" s="486">
        <f t="shared" si="1"/>
        <v>21</v>
      </c>
      <c r="H5" s="499"/>
      <c r="I5" s="497">
        <v>29</v>
      </c>
      <c r="J5" s="499">
        <f t="shared" si="2"/>
        <v>29</v>
      </c>
      <c r="K5" s="512"/>
      <c r="L5" s="486">
        <f>J5+8</f>
        <v>37</v>
      </c>
      <c r="M5" s="512"/>
      <c r="N5" s="497">
        <f>J5+16</f>
        <v>45</v>
      </c>
      <c r="O5" s="512"/>
      <c r="P5" s="486">
        <f>L5+16</f>
        <v>53</v>
      </c>
      <c r="Q5" s="512"/>
      <c r="R5" s="513">
        <v>0.5423611111111112</v>
      </c>
    </row>
    <row r="6" spans="1:18" ht="18" customHeight="1" thickBot="1">
      <c r="A6" s="103">
        <v>4</v>
      </c>
      <c r="B6" s="233" t="s">
        <v>209</v>
      </c>
      <c r="C6" s="500">
        <v>7</v>
      </c>
      <c r="D6" s="504">
        <v>7</v>
      </c>
      <c r="E6" s="500">
        <f t="shared" si="0"/>
        <v>15</v>
      </c>
      <c r="F6" s="506">
        <f>C6+8</f>
        <v>15</v>
      </c>
      <c r="G6" s="505">
        <f t="shared" si="1"/>
        <v>23</v>
      </c>
      <c r="H6" s="507">
        <v>23</v>
      </c>
      <c r="I6" s="500">
        <f>H6+8</f>
        <v>31</v>
      </c>
      <c r="J6" s="506">
        <f t="shared" si="2"/>
        <v>31</v>
      </c>
      <c r="K6" s="508">
        <f aca="true" t="shared" si="3" ref="K6">J6+8</f>
        <v>39</v>
      </c>
      <c r="L6" s="504">
        <v>39</v>
      </c>
      <c r="M6" s="509">
        <f aca="true" t="shared" si="4" ref="M6:M12">J6+16</f>
        <v>47</v>
      </c>
      <c r="N6" s="503">
        <f>I6+16</f>
        <v>47</v>
      </c>
      <c r="O6" s="508">
        <f aca="true" t="shared" si="5" ref="O6:O15">K6+16</f>
        <v>55</v>
      </c>
      <c r="P6" s="504">
        <v>55</v>
      </c>
      <c r="Q6" s="510">
        <v>0.5437500000000001</v>
      </c>
      <c r="R6" s="511">
        <v>0.5437500000000001</v>
      </c>
    </row>
    <row r="7" spans="1:18" ht="18" customHeight="1">
      <c r="A7" s="140">
        <v>5</v>
      </c>
      <c r="B7" s="230" t="s">
        <v>220</v>
      </c>
      <c r="C7" s="476"/>
      <c r="D7" s="98">
        <v>10</v>
      </c>
      <c r="E7" s="481"/>
      <c r="F7" s="98">
        <f aca="true" t="shared" si="6" ref="F7:F13">D7+8</f>
        <v>18</v>
      </c>
      <c r="G7" s="98">
        <f>F7+8</f>
        <v>26</v>
      </c>
      <c r="H7" s="472"/>
      <c r="I7" s="472"/>
      <c r="J7" s="98">
        <f t="shared" si="2"/>
        <v>34</v>
      </c>
      <c r="K7" s="472"/>
      <c r="L7" s="98">
        <f>J7+8</f>
        <v>42</v>
      </c>
      <c r="M7" s="98">
        <f t="shared" si="4"/>
        <v>50</v>
      </c>
      <c r="N7" s="472"/>
      <c r="O7" s="472"/>
      <c r="P7" s="98">
        <f>L7+16</f>
        <v>58</v>
      </c>
      <c r="Q7" s="98">
        <v>6</v>
      </c>
      <c r="R7" s="474"/>
    </row>
    <row r="8" spans="1:18" ht="18" customHeight="1">
      <c r="A8" s="111">
        <v>6</v>
      </c>
      <c r="B8" s="309" t="s">
        <v>221</v>
      </c>
      <c r="C8" s="477"/>
      <c r="D8" s="157">
        <v>12</v>
      </c>
      <c r="E8" s="482"/>
      <c r="F8" s="157">
        <f t="shared" si="6"/>
        <v>20</v>
      </c>
      <c r="G8" s="157">
        <f aca="true" t="shared" si="7" ref="G8:G13">F8+8</f>
        <v>28</v>
      </c>
      <c r="H8" s="473"/>
      <c r="I8" s="473"/>
      <c r="J8" s="157">
        <f t="shared" si="2"/>
        <v>36</v>
      </c>
      <c r="K8" s="473"/>
      <c r="L8" s="157">
        <f aca="true" t="shared" si="8" ref="L8:L13">J8+8</f>
        <v>44</v>
      </c>
      <c r="M8" s="157">
        <f t="shared" si="4"/>
        <v>52</v>
      </c>
      <c r="N8" s="473"/>
      <c r="O8" s="473"/>
      <c r="P8" s="157">
        <v>0</v>
      </c>
      <c r="Q8" s="157">
        <f aca="true" t="shared" si="9" ref="Q8:Q13">P8+8</f>
        <v>8</v>
      </c>
      <c r="R8" s="475"/>
    </row>
    <row r="9" spans="1:18" ht="18" customHeight="1">
      <c r="A9" s="111">
        <v>7</v>
      </c>
      <c r="B9" s="309" t="s">
        <v>52</v>
      </c>
      <c r="C9" s="477"/>
      <c r="D9" s="157">
        <v>14</v>
      </c>
      <c r="E9" s="482"/>
      <c r="F9" s="157">
        <f t="shared" si="6"/>
        <v>22</v>
      </c>
      <c r="G9" s="157">
        <f t="shared" si="7"/>
        <v>30</v>
      </c>
      <c r="H9" s="473"/>
      <c r="I9" s="473"/>
      <c r="J9" s="157">
        <f t="shared" si="2"/>
        <v>38</v>
      </c>
      <c r="K9" s="473"/>
      <c r="L9" s="157">
        <f t="shared" si="8"/>
        <v>46</v>
      </c>
      <c r="M9" s="157">
        <f t="shared" si="4"/>
        <v>54</v>
      </c>
      <c r="N9" s="473"/>
      <c r="O9" s="473"/>
      <c r="P9" s="157">
        <v>2</v>
      </c>
      <c r="Q9" s="157">
        <f t="shared" si="9"/>
        <v>10</v>
      </c>
      <c r="R9" s="475"/>
    </row>
    <row r="10" spans="1:18" ht="18" customHeight="1">
      <c r="A10" s="111">
        <v>8</v>
      </c>
      <c r="B10" s="309" t="s">
        <v>222</v>
      </c>
      <c r="C10" s="477"/>
      <c r="D10" s="157">
        <v>16</v>
      </c>
      <c r="E10" s="482"/>
      <c r="F10" s="157">
        <f t="shared" si="6"/>
        <v>24</v>
      </c>
      <c r="G10" s="157">
        <f t="shared" si="7"/>
        <v>32</v>
      </c>
      <c r="H10" s="473"/>
      <c r="I10" s="473"/>
      <c r="J10" s="157">
        <f t="shared" si="2"/>
        <v>40</v>
      </c>
      <c r="K10" s="473"/>
      <c r="L10" s="157">
        <f t="shared" si="8"/>
        <v>48</v>
      </c>
      <c r="M10" s="157">
        <f t="shared" si="4"/>
        <v>56</v>
      </c>
      <c r="N10" s="473"/>
      <c r="O10" s="473"/>
      <c r="P10" s="157">
        <v>4</v>
      </c>
      <c r="Q10" s="157">
        <f t="shared" si="9"/>
        <v>12</v>
      </c>
      <c r="R10" s="475"/>
    </row>
    <row r="11" spans="1:18" ht="18" customHeight="1">
      <c r="A11" s="111">
        <v>9</v>
      </c>
      <c r="B11" s="309" t="s">
        <v>224</v>
      </c>
      <c r="C11" s="477"/>
      <c r="D11" s="157">
        <v>17</v>
      </c>
      <c r="E11" s="482"/>
      <c r="F11" s="157">
        <f t="shared" si="6"/>
        <v>25</v>
      </c>
      <c r="G11" s="157">
        <f t="shared" si="7"/>
        <v>33</v>
      </c>
      <c r="H11" s="473"/>
      <c r="I11" s="473"/>
      <c r="J11" s="157">
        <f t="shared" si="2"/>
        <v>41</v>
      </c>
      <c r="K11" s="473"/>
      <c r="L11" s="157">
        <f t="shared" si="8"/>
        <v>49</v>
      </c>
      <c r="M11" s="157">
        <f t="shared" si="4"/>
        <v>57</v>
      </c>
      <c r="N11" s="473"/>
      <c r="O11" s="473"/>
      <c r="P11" s="157">
        <v>5</v>
      </c>
      <c r="Q11" s="157">
        <f t="shared" si="9"/>
        <v>13</v>
      </c>
      <c r="R11" s="475"/>
    </row>
    <row r="12" spans="1:18" ht="18" customHeight="1">
      <c r="A12" s="111">
        <v>10</v>
      </c>
      <c r="B12" s="309" t="s">
        <v>225</v>
      </c>
      <c r="C12" s="477"/>
      <c r="D12" s="157">
        <v>18</v>
      </c>
      <c r="E12" s="482"/>
      <c r="F12" s="157">
        <f t="shared" si="6"/>
        <v>26</v>
      </c>
      <c r="G12" s="157">
        <f t="shared" si="7"/>
        <v>34</v>
      </c>
      <c r="H12" s="473"/>
      <c r="I12" s="473"/>
      <c r="J12" s="157">
        <f t="shared" si="2"/>
        <v>42</v>
      </c>
      <c r="K12" s="473"/>
      <c r="L12" s="157">
        <f t="shared" si="8"/>
        <v>50</v>
      </c>
      <c r="M12" s="157">
        <f t="shared" si="4"/>
        <v>58</v>
      </c>
      <c r="N12" s="473"/>
      <c r="O12" s="473"/>
      <c r="P12" s="157">
        <v>6</v>
      </c>
      <c r="Q12" s="157">
        <f t="shared" si="9"/>
        <v>14</v>
      </c>
      <c r="R12" s="475"/>
    </row>
    <row r="13" spans="1:18" ht="18" customHeight="1" thickBot="1">
      <c r="A13" s="115">
        <v>11</v>
      </c>
      <c r="B13" s="310" t="s">
        <v>117</v>
      </c>
      <c r="C13" s="478"/>
      <c r="D13" s="487">
        <v>20</v>
      </c>
      <c r="E13" s="483"/>
      <c r="F13" s="487">
        <f t="shared" si="6"/>
        <v>28</v>
      </c>
      <c r="G13" s="487">
        <f t="shared" si="7"/>
        <v>36</v>
      </c>
      <c r="H13" s="480"/>
      <c r="I13" s="480"/>
      <c r="J13" s="487">
        <f t="shared" si="2"/>
        <v>44</v>
      </c>
      <c r="K13" s="480"/>
      <c r="L13" s="487">
        <f t="shared" si="8"/>
        <v>52</v>
      </c>
      <c r="M13" s="487">
        <v>0</v>
      </c>
      <c r="N13" s="480"/>
      <c r="O13" s="480"/>
      <c r="P13" s="487">
        <v>8</v>
      </c>
      <c r="Q13" s="487">
        <f t="shared" si="9"/>
        <v>16</v>
      </c>
      <c r="R13" s="485"/>
    </row>
    <row r="14" spans="1:18" ht="18" customHeight="1">
      <c r="A14" s="107">
        <v>5</v>
      </c>
      <c r="B14" s="231" t="s">
        <v>212</v>
      </c>
      <c r="C14" s="488">
        <v>9</v>
      </c>
      <c r="D14" s="479"/>
      <c r="E14" s="493">
        <f aca="true" t="shared" si="10" ref="E14:E23">C14+8</f>
        <v>17</v>
      </c>
      <c r="F14" s="484"/>
      <c r="G14" s="479"/>
      <c r="H14" s="493">
        <f>E14+8</f>
        <v>25</v>
      </c>
      <c r="I14" s="493">
        <f aca="true" t="shared" si="11" ref="I14:I23">H14+8</f>
        <v>33</v>
      </c>
      <c r="J14" s="479"/>
      <c r="K14" s="493">
        <f>I14+8</f>
        <v>41</v>
      </c>
      <c r="L14" s="479"/>
      <c r="M14" s="479"/>
      <c r="N14" s="493">
        <f aca="true" t="shared" si="12" ref="N14:N20">I14+16</f>
        <v>49</v>
      </c>
      <c r="O14" s="493">
        <f t="shared" si="5"/>
        <v>57</v>
      </c>
      <c r="P14" s="479"/>
      <c r="Q14" s="479"/>
      <c r="R14" s="494">
        <v>5</v>
      </c>
    </row>
    <row r="15" spans="1:18" ht="18" customHeight="1">
      <c r="A15" s="111">
        <v>6</v>
      </c>
      <c r="B15" s="309" t="s">
        <v>410</v>
      </c>
      <c r="C15" s="489">
        <v>11</v>
      </c>
      <c r="D15" s="473"/>
      <c r="E15" s="491">
        <f t="shared" si="10"/>
        <v>19</v>
      </c>
      <c r="F15" s="482"/>
      <c r="G15" s="473"/>
      <c r="H15" s="491">
        <f aca="true" t="shared" si="13" ref="H15:H23">E15+8</f>
        <v>27</v>
      </c>
      <c r="I15" s="491">
        <f t="shared" si="11"/>
        <v>35</v>
      </c>
      <c r="J15" s="473"/>
      <c r="K15" s="491">
        <f aca="true" t="shared" si="14" ref="K15:K23">I15+8</f>
        <v>43</v>
      </c>
      <c r="L15" s="473"/>
      <c r="M15" s="473"/>
      <c r="N15" s="491">
        <f t="shared" si="12"/>
        <v>51</v>
      </c>
      <c r="O15" s="491">
        <f t="shared" si="5"/>
        <v>59</v>
      </c>
      <c r="P15" s="473"/>
      <c r="Q15" s="473"/>
      <c r="R15" s="495">
        <v>7</v>
      </c>
    </row>
    <row r="16" spans="1:18" ht="18" customHeight="1">
      <c r="A16" s="111">
        <v>7</v>
      </c>
      <c r="B16" s="309" t="s">
        <v>214</v>
      </c>
      <c r="C16" s="489">
        <v>13</v>
      </c>
      <c r="D16" s="473"/>
      <c r="E16" s="491">
        <f t="shared" si="10"/>
        <v>21</v>
      </c>
      <c r="F16" s="482"/>
      <c r="G16" s="473"/>
      <c r="H16" s="491">
        <f t="shared" si="13"/>
        <v>29</v>
      </c>
      <c r="I16" s="491">
        <f t="shared" si="11"/>
        <v>37</v>
      </c>
      <c r="J16" s="473"/>
      <c r="K16" s="491">
        <f t="shared" si="14"/>
        <v>45</v>
      </c>
      <c r="L16" s="473"/>
      <c r="M16" s="473"/>
      <c r="N16" s="491">
        <f t="shared" si="12"/>
        <v>53</v>
      </c>
      <c r="O16" s="491">
        <v>1</v>
      </c>
      <c r="P16" s="473"/>
      <c r="Q16" s="473"/>
      <c r="R16" s="495">
        <f aca="true" t="shared" si="15" ref="R16:R23">O16+8</f>
        <v>9</v>
      </c>
    </row>
    <row r="17" spans="1:18" ht="18" customHeight="1">
      <c r="A17" s="111">
        <v>8</v>
      </c>
      <c r="B17" s="309" t="s">
        <v>215</v>
      </c>
      <c r="C17" s="489">
        <v>14</v>
      </c>
      <c r="D17" s="473"/>
      <c r="E17" s="491">
        <f t="shared" si="10"/>
        <v>22</v>
      </c>
      <c r="F17" s="482"/>
      <c r="G17" s="473"/>
      <c r="H17" s="491">
        <f t="shared" si="13"/>
        <v>30</v>
      </c>
      <c r="I17" s="491">
        <f t="shared" si="11"/>
        <v>38</v>
      </c>
      <c r="J17" s="473"/>
      <c r="K17" s="491">
        <f t="shared" si="14"/>
        <v>46</v>
      </c>
      <c r="L17" s="473"/>
      <c r="M17" s="473"/>
      <c r="N17" s="491">
        <f t="shared" si="12"/>
        <v>54</v>
      </c>
      <c r="O17" s="491">
        <v>2</v>
      </c>
      <c r="P17" s="473"/>
      <c r="Q17" s="473"/>
      <c r="R17" s="495">
        <f t="shared" si="15"/>
        <v>10</v>
      </c>
    </row>
    <row r="18" spans="1:18" ht="18" customHeight="1">
      <c r="A18" s="111">
        <v>9</v>
      </c>
      <c r="B18" s="309" t="s">
        <v>216</v>
      </c>
      <c r="C18" s="489">
        <v>16</v>
      </c>
      <c r="D18" s="473"/>
      <c r="E18" s="491">
        <f t="shared" si="10"/>
        <v>24</v>
      </c>
      <c r="F18" s="482"/>
      <c r="G18" s="473"/>
      <c r="H18" s="491">
        <f t="shared" si="13"/>
        <v>32</v>
      </c>
      <c r="I18" s="491">
        <f t="shared" si="11"/>
        <v>40</v>
      </c>
      <c r="J18" s="473"/>
      <c r="K18" s="491">
        <f t="shared" si="14"/>
        <v>48</v>
      </c>
      <c r="L18" s="473"/>
      <c r="M18" s="473"/>
      <c r="N18" s="491">
        <f t="shared" si="12"/>
        <v>56</v>
      </c>
      <c r="O18" s="491">
        <v>4</v>
      </c>
      <c r="P18" s="473"/>
      <c r="Q18" s="473"/>
      <c r="R18" s="495">
        <f t="shared" si="15"/>
        <v>12</v>
      </c>
    </row>
    <row r="19" spans="1:18" ht="18" customHeight="1">
      <c r="A19" s="111">
        <v>10</v>
      </c>
      <c r="B19" s="309" t="s">
        <v>54</v>
      </c>
      <c r="C19" s="489">
        <v>17</v>
      </c>
      <c r="D19" s="473"/>
      <c r="E19" s="491">
        <f t="shared" si="10"/>
        <v>25</v>
      </c>
      <c r="F19" s="482"/>
      <c r="G19" s="473"/>
      <c r="H19" s="491">
        <f t="shared" si="13"/>
        <v>33</v>
      </c>
      <c r="I19" s="491">
        <f t="shared" si="11"/>
        <v>41</v>
      </c>
      <c r="J19" s="473"/>
      <c r="K19" s="491">
        <f t="shared" si="14"/>
        <v>49</v>
      </c>
      <c r="L19" s="473"/>
      <c r="M19" s="473"/>
      <c r="N19" s="491">
        <f t="shared" si="12"/>
        <v>57</v>
      </c>
      <c r="O19" s="491">
        <v>5</v>
      </c>
      <c r="P19" s="473"/>
      <c r="Q19" s="473"/>
      <c r="R19" s="495">
        <f t="shared" si="15"/>
        <v>13</v>
      </c>
    </row>
    <row r="20" spans="1:18" ht="18" customHeight="1">
      <c r="A20" s="111">
        <v>11</v>
      </c>
      <c r="B20" s="309" t="s">
        <v>217</v>
      </c>
      <c r="C20" s="489">
        <v>18</v>
      </c>
      <c r="D20" s="473"/>
      <c r="E20" s="491">
        <f t="shared" si="10"/>
        <v>26</v>
      </c>
      <c r="F20" s="482"/>
      <c r="G20" s="473"/>
      <c r="H20" s="491">
        <f t="shared" si="13"/>
        <v>34</v>
      </c>
      <c r="I20" s="491">
        <f t="shared" si="11"/>
        <v>42</v>
      </c>
      <c r="J20" s="473"/>
      <c r="K20" s="491">
        <f t="shared" si="14"/>
        <v>50</v>
      </c>
      <c r="L20" s="473"/>
      <c r="M20" s="473"/>
      <c r="N20" s="491">
        <f t="shared" si="12"/>
        <v>58</v>
      </c>
      <c r="O20" s="491">
        <v>6</v>
      </c>
      <c r="P20" s="473"/>
      <c r="Q20" s="473"/>
      <c r="R20" s="495">
        <f t="shared" si="15"/>
        <v>14</v>
      </c>
    </row>
    <row r="21" spans="1:18" ht="18" customHeight="1">
      <c r="A21" s="111">
        <v>12</v>
      </c>
      <c r="B21" s="309" t="s">
        <v>218</v>
      </c>
      <c r="C21" s="489">
        <v>20</v>
      </c>
      <c r="D21" s="473"/>
      <c r="E21" s="491">
        <f t="shared" si="10"/>
        <v>28</v>
      </c>
      <c r="F21" s="482"/>
      <c r="G21" s="473"/>
      <c r="H21" s="491">
        <f t="shared" si="13"/>
        <v>36</v>
      </c>
      <c r="I21" s="491">
        <f t="shared" si="11"/>
        <v>44</v>
      </c>
      <c r="J21" s="473"/>
      <c r="K21" s="491">
        <f t="shared" si="14"/>
        <v>52</v>
      </c>
      <c r="L21" s="473"/>
      <c r="M21" s="473"/>
      <c r="N21" s="491">
        <v>0</v>
      </c>
      <c r="O21" s="491">
        <v>8</v>
      </c>
      <c r="P21" s="473"/>
      <c r="Q21" s="473"/>
      <c r="R21" s="495">
        <f t="shared" si="15"/>
        <v>16</v>
      </c>
    </row>
    <row r="22" spans="1:18" ht="18" customHeight="1">
      <c r="A22" s="111">
        <v>13</v>
      </c>
      <c r="B22" s="309" t="s">
        <v>219</v>
      </c>
      <c r="C22" s="489">
        <v>22</v>
      </c>
      <c r="D22" s="473"/>
      <c r="E22" s="491">
        <f t="shared" si="10"/>
        <v>30</v>
      </c>
      <c r="F22" s="482"/>
      <c r="G22" s="473"/>
      <c r="H22" s="491">
        <f t="shared" si="13"/>
        <v>38</v>
      </c>
      <c r="I22" s="491">
        <f t="shared" si="11"/>
        <v>46</v>
      </c>
      <c r="J22" s="473"/>
      <c r="K22" s="491">
        <f t="shared" si="14"/>
        <v>54</v>
      </c>
      <c r="L22" s="473"/>
      <c r="M22" s="473"/>
      <c r="N22" s="491">
        <v>2</v>
      </c>
      <c r="O22" s="491">
        <v>10</v>
      </c>
      <c r="P22" s="473"/>
      <c r="Q22" s="473"/>
      <c r="R22" s="495">
        <f t="shared" si="15"/>
        <v>18</v>
      </c>
    </row>
    <row r="23" spans="1:18" ht="18" customHeight="1" thickBot="1">
      <c r="A23" s="115">
        <v>14</v>
      </c>
      <c r="B23" s="310" t="s">
        <v>112</v>
      </c>
      <c r="C23" s="490">
        <v>24</v>
      </c>
      <c r="D23" s="480"/>
      <c r="E23" s="492">
        <f t="shared" si="10"/>
        <v>32</v>
      </c>
      <c r="F23" s="483"/>
      <c r="G23" s="480"/>
      <c r="H23" s="492">
        <f t="shared" si="13"/>
        <v>40</v>
      </c>
      <c r="I23" s="492">
        <f t="shared" si="11"/>
        <v>48</v>
      </c>
      <c r="J23" s="480"/>
      <c r="K23" s="492">
        <f t="shared" si="14"/>
        <v>56</v>
      </c>
      <c r="L23" s="480"/>
      <c r="M23" s="480"/>
      <c r="N23" s="492">
        <v>4</v>
      </c>
      <c r="O23" s="492">
        <v>12</v>
      </c>
      <c r="P23" s="480"/>
      <c r="Q23" s="480"/>
      <c r="R23" s="496">
        <f t="shared" si="15"/>
        <v>20</v>
      </c>
    </row>
    <row r="24" ht="18" customHeight="1"/>
    <row r="25" spans="13:14" ht="18" customHeight="1" thickBot="1">
      <c r="M25" s="608"/>
      <c r="N25" s="608"/>
    </row>
    <row r="26" spans="1:25" ht="18" customHeight="1" thickBot="1">
      <c r="A26" s="584" t="s">
        <v>244</v>
      </c>
      <c r="B26" s="585"/>
      <c r="C26" s="509" t="s">
        <v>430</v>
      </c>
      <c r="D26" s="502" t="s">
        <v>431</v>
      </c>
      <c r="E26" s="501" t="s">
        <v>432</v>
      </c>
      <c r="F26" s="502" t="s">
        <v>433</v>
      </c>
      <c r="G26" s="509" t="s">
        <v>430</v>
      </c>
      <c r="H26" s="502" t="s">
        <v>431</v>
      </c>
      <c r="I26" s="501" t="s">
        <v>432</v>
      </c>
      <c r="J26" s="502" t="s">
        <v>433</v>
      </c>
      <c r="K26" s="509" t="s">
        <v>430</v>
      </c>
      <c r="L26" s="502" t="s">
        <v>431</v>
      </c>
      <c r="M26" s="501" t="s">
        <v>432</v>
      </c>
      <c r="N26" s="502" t="s">
        <v>433</v>
      </c>
      <c r="O26" s="509" t="s">
        <v>430</v>
      </c>
      <c r="P26" s="502" t="s">
        <v>431</v>
      </c>
      <c r="Q26" s="549" t="s">
        <v>353</v>
      </c>
      <c r="R26" s="501" t="s">
        <v>432</v>
      </c>
      <c r="S26" s="502" t="s">
        <v>433</v>
      </c>
      <c r="T26" s="509" t="s">
        <v>430</v>
      </c>
      <c r="U26" s="502" t="s">
        <v>431</v>
      </c>
      <c r="V26" s="501" t="s">
        <v>432</v>
      </c>
      <c r="W26" s="502" t="s">
        <v>433</v>
      </c>
      <c r="X26" s="509" t="s">
        <v>430</v>
      </c>
      <c r="Y26" s="502" t="s">
        <v>431</v>
      </c>
    </row>
    <row r="27" spans="1:25" ht="18" customHeight="1">
      <c r="A27" s="107">
        <v>1</v>
      </c>
      <c r="B27" s="231" t="s">
        <v>205</v>
      </c>
      <c r="C27" s="125">
        <v>0.2916666666666667</v>
      </c>
      <c r="D27" s="110"/>
      <c r="E27" s="110"/>
      <c r="F27" s="110">
        <v>5</v>
      </c>
      <c r="G27" s="110">
        <f>F27+5</f>
        <v>10</v>
      </c>
      <c r="H27" s="110"/>
      <c r="I27" s="110"/>
      <c r="J27" s="110">
        <f>G27+5</f>
        <v>15</v>
      </c>
      <c r="K27" s="110">
        <f>J27+5</f>
        <v>20</v>
      </c>
      <c r="L27" s="110"/>
      <c r="M27" s="110"/>
      <c r="N27" s="110">
        <f>K27+4</f>
        <v>24</v>
      </c>
      <c r="O27" s="110">
        <f>N27+5</f>
        <v>29</v>
      </c>
      <c r="P27" s="231"/>
      <c r="Q27" s="550">
        <f>O27+4</f>
        <v>33</v>
      </c>
      <c r="R27" s="109"/>
      <c r="S27" s="110">
        <f>Q27+2</f>
        <v>35</v>
      </c>
      <c r="T27" s="110">
        <f>S27+5</f>
        <v>40</v>
      </c>
      <c r="U27" s="110"/>
      <c r="V27" s="110"/>
      <c r="W27" s="110">
        <f>T27+5</f>
        <v>45</v>
      </c>
      <c r="X27" s="110">
        <f>W27+5</f>
        <v>50</v>
      </c>
      <c r="Y27" s="108"/>
    </row>
    <row r="28" spans="1:25" ht="18" customHeight="1">
      <c r="A28" s="111">
        <v>2</v>
      </c>
      <c r="B28" s="309" t="s">
        <v>207</v>
      </c>
      <c r="C28" s="111">
        <v>2</v>
      </c>
      <c r="D28" s="114"/>
      <c r="E28" s="114"/>
      <c r="F28" s="110">
        <f aca="true" t="shared" si="16" ref="F28:F29">C28+5</f>
        <v>7</v>
      </c>
      <c r="G28" s="110">
        <f aca="true" t="shared" si="17" ref="G28:G29">F28+5</f>
        <v>12</v>
      </c>
      <c r="H28" s="114"/>
      <c r="I28" s="114"/>
      <c r="J28" s="110">
        <f aca="true" t="shared" si="18" ref="J28:J29">G28+5</f>
        <v>17</v>
      </c>
      <c r="K28" s="110">
        <f aca="true" t="shared" si="19" ref="K28:K29">J28+5</f>
        <v>22</v>
      </c>
      <c r="L28" s="114"/>
      <c r="M28" s="114"/>
      <c r="N28" s="110">
        <f aca="true" t="shared" si="20" ref="N28:N29">K28+4</f>
        <v>26</v>
      </c>
      <c r="O28" s="110">
        <f aca="true" t="shared" si="21" ref="O28:O29">N28+5</f>
        <v>31</v>
      </c>
      <c r="P28" s="309"/>
      <c r="Q28" s="550">
        <f aca="true" t="shared" si="22" ref="Q28:Q29">O28+4</f>
        <v>35</v>
      </c>
      <c r="R28" s="113"/>
      <c r="S28" s="110">
        <f aca="true" t="shared" si="23" ref="S28:S29">Q28+2</f>
        <v>37</v>
      </c>
      <c r="T28" s="110">
        <f aca="true" t="shared" si="24" ref="T28:T29">S28+5</f>
        <v>42</v>
      </c>
      <c r="U28" s="114"/>
      <c r="V28" s="114"/>
      <c r="W28" s="110">
        <f aca="true" t="shared" si="25" ref="W28:W29">T28+5</f>
        <v>47</v>
      </c>
      <c r="X28" s="110">
        <f aca="true" t="shared" si="26" ref="X28:X29">W28+5</f>
        <v>52</v>
      </c>
      <c r="Y28" s="112"/>
    </row>
    <row r="29" spans="1:25" ht="18" customHeight="1" thickBot="1">
      <c r="A29" s="119">
        <v>3</v>
      </c>
      <c r="B29" s="411" t="s">
        <v>208</v>
      </c>
      <c r="C29" s="119">
        <v>5</v>
      </c>
      <c r="D29" s="122"/>
      <c r="E29" s="122"/>
      <c r="F29" s="110">
        <f t="shared" si="16"/>
        <v>10</v>
      </c>
      <c r="G29" s="110">
        <f t="shared" si="17"/>
        <v>15</v>
      </c>
      <c r="H29" s="122"/>
      <c r="I29" s="122"/>
      <c r="J29" s="110">
        <f t="shared" si="18"/>
        <v>20</v>
      </c>
      <c r="K29" s="110">
        <f t="shared" si="19"/>
        <v>25</v>
      </c>
      <c r="L29" s="122"/>
      <c r="M29" s="122"/>
      <c r="N29" s="110">
        <f t="shared" si="20"/>
        <v>29</v>
      </c>
      <c r="O29" s="110">
        <f t="shared" si="21"/>
        <v>34</v>
      </c>
      <c r="P29" s="411"/>
      <c r="Q29" s="550">
        <f t="shared" si="22"/>
        <v>38</v>
      </c>
      <c r="R29" s="121"/>
      <c r="S29" s="110">
        <f t="shared" si="23"/>
        <v>40</v>
      </c>
      <c r="T29" s="110">
        <f t="shared" si="24"/>
        <v>45</v>
      </c>
      <c r="U29" s="122"/>
      <c r="V29" s="122"/>
      <c r="W29" s="110">
        <f t="shared" si="25"/>
        <v>50</v>
      </c>
      <c r="X29" s="110">
        <f t="shared" si="26"/>
        <v>55</v>
      </c>
      <c r="Y29" s="120"/>
    </row>
    <row r="30" spans="1:25" ht="18" customHeight="1" thickBot="1">
      <c r="A30" s="103">
        <v>4</v>
      </c>
      <c r="B30" s="233" t="s">
        <v>209</v>
      </c>
      <c r="C30" s="103">
        <v>7</v>
      </c>
      <c r="D30" s="106">
        <v>7</v>
      </c>
      <c r="E30" s="106">
        <v>12</v>
      </c>
      <c r="F30" s="106">
        <f>D30+5</f>
        <v>12</v>
      </c>
      <c r="G30" s="106">
        <v>17</v>
      </c>
      <c r="H30" s="106">
        <v>17</v>
      </c>
      <c r="I30" s="106">
        <f>G30+5</f>
        <v>22</v>
      </c>
      <c r="J30" s="106">
        <v>22</v>
      </c>
      <c r="K30" s="106">
        <f>I30+5</f>
        <v>27</v>
      </c>
      <c r="L30" s="106">
        <v>27</v>
      </c>
      <c r="M30" s="106">
        <f>K30+4</f>
        <v>31</v>
      </c>
      <c r="N30" s="106">
        <v>31</v>
      </c>
      <c r="O30" s="106">
        <f>M30+5</f>
        <v>36</v>
      </c>
      <c r="P30" s="233">
        <v>36</v>
      </c>
      <c r="Q30" s="551">
        <v>40</v>
      </c>
      <c r="R30" s="105">
        <f>O30+6</f>
        <v>42</v>
      </c>
      <c r="S30" s="106">
        <v>42</v>
      </c>
      <c r="T30" s="106">
        <f>R30+5</f>
        <v>47</v>
      </c>
      <c r="U30" s="106">
        <v>47</v>
      </c>
      <c r="V30" s="106">
        <f>T30+5</f>
        <v>52</v>
      </c>
      <c r="W30" s="106">
        <v>52</v>
      </c>
      <c r="X30" s="106">
        <f>V30+5</f>
        <v>57</v>
      </c>
      <c r="Y30" s="104">
        <v>57</v>
      </c>
    </row>
    <row r="31" spans="1:25" ht="18" customHeight="1">
      <c r="A31" s="140">
        <v>5</v>
      </c>
      <c r="B31" s="230" t="s">
        <v>220</v>
      </c>
      <c r="C31" s="140">
        <v>10</v>
      </c>
      <c r="D31" s="63"/>
      <c r="E31" s="63">
        <f>C31+5</f>
        <v>15</v>
      </c>
      <c r="F31" s="63"/>
      <c r="G31" s="63">
        <f>E31+5</f>
        <v>20</v>
      </c>
      <c r="H31" s="63"/>
      <c r="I31" s="63">
        <f aca="true" t="shared" si="27" ref="I31:I37">G31+5</f>
        <v>25</v>
      </c>
      <c r="J31" s="63"/>
      <c r="K31" s="63">
        <f aca="true" t="shared" si="28" ref="K31:K37">I31+5</f>
        <v>30</v>
      </c>
      <c r="L31" s="63"/>
      <c r="M31" s="63">
        <f aca="true" t="shared" si="29" ref="M31:M37">K31+4</f>
        <v>34</v>
      </c>
      <c r="N31" s="63"/>
      <c r="O31" s="63">
        <f aca="true" t="shared" si="30" ref="O31:O37">M31+5</f>
        <v>39</v>
      </c>
      <c r="P31" s="230"/>
      <c r="Q31" s="605" t="s">
        <v>411</v>
      </c>
      <c r="R31" s="269">
        <f aca="true" t="shared" si="31" ref="R31:R37">O31+6</f>
        <v>45</v>
      </c>
      <c r="S31" s="63"/>
      <c r="T31" s="63">
        <f aca="true" t="shared" si="32" ref="T31:T36">R31+5</f>
        <v>50</v>
      </c>
      <c r="U31" s="63"/>
      <c r="V31" s="63">
        <f aca="true" t="shared" si="33" ref="V31:V33">T31+5</f>
        <v>55</v>
      </c>
      <c r="W31" s="63"/>
      <c r="X31" s="63">
        <v>0</v>
      </c>
      <c r="Y31" s="65"/>
    </row>
    <row r="32" spans="1:25" ht="18" customHeight="1">
      <c r="A32" s="111">
        <v>6</v>
      </c>
      <c r="B32" s="309" t="s">
        <v>221</v>
      </c>
      <c r="C32" s="111">
        <v>12</v>
      </c>
      <c r="D32" s="114"/>
      <c r="E32" s="114">
        <f aca="true" t="shared" si="34" ref="E32:E37">C32+5</f>
        <v>17</v>
      </c>
      <c r="F32" s="114"/>
      <c r="G32" s="114">
        <f aca="true" t="shared" si="35" ref="G32:G37">E32+5</f>
        <v>22</v>
      </c>
      <c r="H32" s="114"/>
      <c r="I32" s="114">
        <f t="shared" si="27"/>
        <v>27</v>
      </c>
      <c r="J32" s="114"/>
      <c r="K32" s="114">
        <f t="shared" si="28"/>
        <v>32</v>
      </c>
      <c r="L32" s="114"/>
      <c r="M32" s="114">
        <f t="shared" si="29"/>
        <v>36</v>
      </c>
      <c r="N32" s="114"/>
      <c r="O32" s="114">
        <f t="shared" si="30"/>
        <v>41</v>
      </c>
      <c r="P32" s="309"/>
      <c r="Q32" s="606"/>
      <c r="R32" s="113">
        <f t="shared" si="31"/>
        <v>47</v>
      </c>
      <c r="S32" s="114"/>
      <c r="T32" s="114">
        <f t="shared" si="32"/>
        <v>52</v>
      </c>
      <c r="U32" s="114"/>
      <c r="V32" s="114">
        <f t="shared" si="33"/>
        <v>57</v>
      </c>
      <c r="W32" s="114"/>
      <c r="X32" s="114">
        <v>2</v>
      </c>
      <c r="Y32" s="112"/>
    </row>
    <row r="33" spans="1:25" ht="18" customHeight="1">
      <c r="A33" s="111">
        <v>7</v>
      </c>
      <c r="B33" s="309" t="s">
        <v>52</v>
      </c>
      <c r="C33" s="111">
        <v>14</v>
      </c>
      <c r="D33" s="114"/>
      <c r="E33" s="114">
        <f t="shared" si="34"/>
        <v>19</v>
      </c>
      <c r="F33" s="114"/>
      <c r="G33" s="114">
        <f t="shared" si="35"/>
        <v>24</v>
      </c>
      <c r="H33" s="114"/>
      <c r="I33" s="114">
        <f t="shared" si="27"/>
        <v>29</v>
      </c>
      <c r="J33" s="114"/>
      <c r="K33" s="114">
        <f t="shared" si="28"/>
        <v>34</v>
      </c>
      <c r="L33" s="114"/>
      <c r="M33" s="114">
        <f t="shared" si="29"/>
        <v>38</v>
      </c>
      <c r="N33" s="114"/>
      <c r="O33" s="114">
        <f t="shared" si="30"/>
        <v>43</v>
      </c>
      <c r="P33" s="309"/>
      <c r="Q33" s="606"/>
      <c r="R33" s="113">
        <f t="shared" si="31"/>
        <v>49</v>
      </c>
      <c r="S33" s="114"/>
      <c r="T33" s="114">
        <f t="shared" si="32"/>
        <v>54</v>
      </c>
      <c r="U33" s="114"/>
      <c r="V33" s="114">
        <f t="shared" si="33"/>
        <v>59</v>
      </c>
      <c r="W33" s="114"/>
      <c r="X33" s="114">
        <v>4</v>
      </c>
      <c r="Y33" s="112"/>
    </row>
    <row r="34" spans="1:25" ht="18" customHeight="1">
      <c r="A34" s="111">
        <v>8</v>
      </c>
      <c r="B34" s="309" t="s">
        <v>222</v>
      </c>
      <c r="C34" s="111">
        <v>16</v>
      </c>
      <c r="D34" s="114"/>
      <c r="E34" s="114">
        <f t="shared" si="34"/>
        <v>21</v>
      </c>
      <c r="F34" s="114"/>
      <c r="G34" s="114">
        <f t="shared" si="35"/>
        <v>26</v>
      </c>
      <c r="H34" s="114"/>
      <c r="I34" s="114">
        <f t="shared" si="27"/>
        <v>31</v>
      </c>
      <c r="J34" s="114"/>
      <c r="K34" s="114">
        <f t="shared" si="28"/>
        <v>36</v>
      </c>
      <c r="L34" s="114"/>
      <c r="M34" s="114">
        <f t="shared" si="29"/>
        <v>40</v>
      </c>
      <c r="N34" s="114"/>
      <c r="O34" s="114">
        <f t="shared" si="30"/>
        <v>45</v>
      </c>
      <c r="P34" s="309"/>
      <c r="Q34" s="606"/>
      <c r="R34" s="113">
        <f t="shared" si="31"/>
        <v>51</v>
      </c>
      <c r="S34" s="114"/>
      <c r="T34" s="114">
        <f t="shared" si="32"/>
        <v>56</v>
      </c>
      <c r="U34" s="114"/>
      <c r="V34" s="114">
        <v>1</v>
      </c>
      <c r="W34" s="114"/>
      <c r="X34" s="114">
        <f aca="true" t="shared" si="36" ref="X34:X37">V34+5</f>
        <v>6</v>
      </c>
      <c r="Y34" s="112"/>
    </row>
    <row r="35" spans="1:25" ht="18" customHeight="1">
      <c r="A35" s="111">
        <v>9</v>
      </c>
      <c r="B35" s="309" t="s">
        <v>224</v>
      </c>
      <c r="C35" s="111">
        <v>17</v>
      </c>
      <c r="D35" s="114"/>
      <c r="E35" s="114">
        <f t="shared" si="34"/>
        <v>22</v>
      </c>
      <c r="F35" s="114"/>
      <c r="G35" s="114">
        <f t="shared" si="35"/>
        <v>27</v>
      </c>
      <c r="H35" s="114"/>
      <c r="I35" s="114">
        <f t="shared" si="27"/>
        <v>32</v>
      </c>
      <c r="J35" s="114"/>
      <c r="K35" s="114">
        <f t="shared" si="28"/>
        <v>37</v>
      </c>
      <c r="L35" s="114"/>
      <c r="M35" s="114">
        <f t="shared" si="29"/>
        <v>41</v>
      </c>
      <c r="N35" s="114"/>
      <c r="O35" s="114">
        <f t="shared" si="30"/>
        <v>46</v>
      </c>
      <c r="P35" s="309"/>
      <c r="Q35" s="606"/>
      <c r="R35" s="113">
        <f t="shared" si="31"/>
        <v>52</v>
      </c>
      <c r="S35" s="114"/>
      <c r="T35" s="114">
        <f t="shared" si="32"/>
        <v>57</v>
      </c>
      <c r="U35" s="114"/>
      <c r="V35" s="114">
        <v>2</v>
      </c>
      <c r="W35" s="114"/>
      <c r="X35" s="114">
        <f t="shared" si="36"/>
        <v>7</v>
      </c>
      <c r="Y35" s="112"/>
    </row>
    <row r="36" spans="1:25" ht="18" customHeight="1">
      <c r="A36" s="111">
        <v>10</v>
      </c>
      <c r="B36" s="309" t="s">
        <v>225</v>
      </c>
      <c r="C36" s="111">
        <v>18</v>
      </c>
      <c r="D36" s="114"/>
      <c r="E36" s="114">
        <f t="shared" si="34"/>
        <v>23</v>
      </c>
      <c r="F36" s="114"/>
      <c r="G36" s="114">
        <f t="shared" si="35"/>
        <v>28</v>
      </c>
      <c r="H36" s="114"/>
      <c r="I36" s="114">
        <f t="shared" si="27"/>
        <v>33</v>
      </c>
      <c r="J36" s="114"/>
      <c r="K36" s="114">
        <f t="shared" si="28"/>
        <v>38</v>
      </c>
      <c r="L36" s="114"/>
      <c r="M36" s="114">
        <f t="shared" si="29"/>
        <v>42</v>
      </c>
      <c r="N36" s="114"/>
      <c r="O36" s="114">
        <f t="shared" si="30"/>
        <v>47</v>
      </c>
      <c r="P36" s="309"/>
      <c r="Q36" s="606"/>
      <c r="R36" s="113">
        <f t="shared" si="31"/>
        <v>53</v>
      </c>
      <c r="S36" s="114"/>
      <c r="T36" s="114">
        <f t="shared" si="32"/>
        <v>58</v>
      </c>
      <c r="U36" s="114"/>
      <c r="V36" s="114">
        <v>3</v>
      </c>
      <c r="W36" s="114"/>
      <c r="X36" s="114">
        <f t="shared" si="36"/>
        <v>8</v>
      </c>
      <c r="Y36" s="112"/>
    </row>
    <row r="37" spans="1:25" ht="18" customHeight="1" thickBot="1">
      <c r="A37" s="115">
        <v>11</v>
      </c>
      <c r="B37" s="310" t="s">
        <v>117</v>
      </c>
      <c r="C37" s="115">
        <v>20</v>
      </c>
      <c r="D37" s="118"/>
      <c r="E37" s="118">
        <f t="shared" si="34"/>
        <v>25</v>
      </c>
      <c r="F37" s="118"/>
      <c r="G37" s="118">
        <f t="shared" si="35"/>
        <v>30</v>
      </c>
      <c r="H37" s="118"/>
      <c r="I37" s="118">
        <f t="shared" si="27"/>
        <v>35</v>
      </c>
      <c r="J37" s="118"/>
      <c r="K37" s="118">
        <f t="shared" si="28"/>
        <v>40</v>
      </c>
      <c r="L37" s="118"/>
      <c r="M37" s="118">
        <f t="shared" si="29"/>
        <v>44</v>
      </c>
      <c r="N37" s="118"/>
      <c r="O37" s="118">
        <f t="shared" si="30"/>
        <v>49</v>
      </c>
      <c r="P37" s="310"/>
      <c r="Q37" s="607"/>
      <c r="R37" s="117">
        <f t="shared" si="31"/>
        <v>55</v>
      </c>
      <c r="S37" s="118"/>
      <c r="T37" s="251">
        <v>0.2916666666666667</v>
      </c>
      <c r="U37" s="118"/>
      <c r="V37" s="118">
        <v>5</v>
      </c>
      <c r="W37" s="118"/>
      <c r="X37" s="118">
        <f t="shared" si="36"/>
        <v>10</v>
      </c>
      <c r="Y37" s="116"/>
    </row>
    <row r="38" spans="1:25" ht="18" customHeight="1">
      <c r="A38" s="107">
        <v>5</v>
      </c>
      <c r="B38" s="231" t="s">
        <v>212</v>
      </c>
      <c r="C38" s="107"/>
      <c r="D38" s="110">
        <v>9</v>
      </c>
      <c r="E38" s="110"/>
      <c r="F38" s="110">
        <f aca="true" t="shared" si="37" ref="F38:F47">D38+5</f>
        <v>14</v>
      </c>
      <c r="G38" s="110"/>
      <c r="H38" s="110">
        <f>F38+5</f>
        <v>19</v>
      </c>
      <c r="I38" s="110"/>
      <c r="J38" s="110">
        <f>H38+5</f>
        <v>24</v>
      </c>
      <c r="K38" s="110"/>
      <c r="L38" s="110">
        <f>J38+5</f>
        <v>29</v>
      </c>
      <c r="M38" s="110"/>
      <c r="N38" s="110">
        <f>L38+4</f>
        <v>33</v>
      </c>
      <c r="O38" s="110"/>
      <c r="P38" s="231">
        <f>H38+19</f>
        <v>38</v>
      </c>
      <c r="Q38" s="550" t="s">
        <v>233</v>
      </c>
      <c r="R38" s="109"/>
      <c r="S38" s="110">
        <f>P38+6</f>
        <v>44</v>
      </c>
      <c r="T38" s="110"/>
      <c r="U38" s="110">
        <f>S38+5</f>
        <v>49</v>
      </c>
      <c r="V38" s="110"/>
      <c r="W38" s="110">
        <f>U38+5</f>
        <v>54</v>
      </c>
      <c r="X38" s="110"/>
      <c r="Y38" s="108">
        <f>W38+5</f>
        <v>59</v>
      </c>
    </row>
    <row r="39" spans="1:25" ht="18" customHeight="1">
      <c r="A39" s="111">
        <v>6</v>
      </c>
      <c r="B39" s="309" t="s">
        <v>410</v>
      </c>
      <c r="C39" s="111"/>
      <c r="D39" s="114">
        <v>11</v>
      </c>
      <c r="E39" s="114"/>
      <c r="F39" s="114">
        <f t="shared" si="37"/>
        <v>16</v>
      </c>
      <c r="G39" s="114"/>
      <c r="H39" s="114">
        <f aca="true" t="shared" si="38" ref="H39:H47">F39+5</f>
        <v>21</v>
      </c>
      <c r="I39" s="114"/>
      <c r="J39" s="114">
        <f aca="true" t="shared" si="39" ref="J39:J47">H39+5</f>
        <v>26</v>
      </c>
      <c r="K39" s="114"/>
      <c r="L39" s="114">
        <f aca="true" t="shared" si="40" ref="L39:L47">J39+5</f>
        <v>31</v>
      </c>
      <c r="M39" s="114"/>
      <c r="N39" s="114">
        <f aca="true" t="shared" si="41" ref="N39:N47">L39+4</f>
        <v>35</v>
      </c>
      <c r="O39" s="114"/>
      <c r="P39" s="309">
        <f aca="true" t="shared" si="42" ref="P39:P47">H39+19</f>
        <v>40</v>
      </c>
      <c r="Q39" s="550" t="s">
        <v>233</v>
      </c>
      <c r="R39" s="113"/>
      <c r="S39" s="114">
        <f aca="true" t="shared" si="43" ref="S39:S47">P39+6</f>
        <v>46</v>
      </c>
      <c r="T39" s="114"/>
      <c r="U39" s="114">
        <f aca="true" t="shared" si="44" ref="U39:U44">S39+5</f>
        <v>51</v>
      </c>
      <c r="V39" s="114"/>
      <c r="W39" s="114">
        <f aca="true" t="shared" si="45" ref="W39:W47">U39+5</f>
        <v>56</v>
      </c>
      <c r="X39" s="114"/>
      <c r="Y39" s="112">
        <v>1</v>
      </c>
    </row>
    <row r="40" spans="1:25" ht="18" customHeight="1">
      <c r="A40" s="111">
        <v>7</v>
      </c>
      <c r="B40" s="309" t="s">
        <v>214</v>
      </c>
      <c r="C40" s="111"/>
      <c r="D40" s="114">
        <v>13</v>
      </c>
      <c r="E40" s="114"/>
      <c r="F40" s="114">
        <f t="shared" si="37"/>
        <v>18</v>
      </c>
      <c r="G40" s="114"/>
      <c r="H40" s="114">
        <f t="shared" si="38"/>
        <v>23</v>
      </c>
      <c r="I40" s="114"/>
      <c r="J40" s="114">
        <f t="shared" si="39"/>
        <v>28</v>
      </c>
      <c r="K40" s="114"/>
      <c r="L40" s="114">
        <f t="shared" si="40"/>
        <v>33</v>
      </c>
      <c r="M40" s="114"/>
      <c r="N40" s="114">
        <f t="shared" si="41"/>
        <v>37</v>
      </c>
      <c r="O40" s="114"/>
      <c r="P40" s="309">
        <f t="shared" si="42"/>
        <v>42</v>
      </c>
      <c r="Q40" s="552">
        <v>44</v>
      </c>
      <c r="R40" s="113"/>
      <c r="S40" s="114">
        <f t="shared" si="43"/>
        <v>48</v>
      </c>
      <c r="T40" s="114"/>
      <c r="U40" s="114">
        <f t="shared" si="44"/>
        <v>53</v>
      </c>
      <c r="V40" s="114"/>
      <c r="W40" s="114">
        <f t="shared" si="45"/>
        <v>58</v>
      </c>
      <c r="X40" s="114"/>
      <c r="Y40" s="112">
        <v>3</v>
      </c>
    </row>
    <row r="41" spans="1:25" ht="18" customHeight="1">
      <c r="A41" s="111">
        <v>8</v>
      </c>
      <c r="B41" s="309" t="s">
        <v>215</v>
      </c>
      <c r="C41" s="111"/>
      <c r="D41" s="114">
        <v>14</v>
      </c>
      <c r="E41" s="114"/>
      <c r="F41" s="114">
        <f t="shared" si="37"/>
        <v>19</v>
      </c>
      <c r="G41" s="114"/>
      <c r="H41" s="114">
        <f t="shared" si="38"/>
        <v>24</v>
      </c>
      <c r="I41" s="114"/>
      <c r="J41" s="114">
        <f t="shared" si="39"/>
        <v>29</v>
      </c>
      <c r="K41" s="114"/>
      <c r="L41" s="114">
        <f t="shared" si="40"/>
        <v>34</v>
      </c>
      <c r="M41" s="114"/>
      <c r="N41" s="114">
        <f t="shared" si="41"/>
        <v>38</v>
      </c>
      <c r="O41" s="114"/>
      <c r="P41" s="309">
        <f t="shared" si="42"/>
        <v>43</v>
      </c>
      <c r="Q41" s="550" t="s">
        <v>233</v>
      </c>
      <c r="R41" s="113"/>
      <c r="S41" s="114">
        <f t="shared" si="43"/>
        <v>49</v>
      </c>
      <c r="T41" s="114"/>
      <c r="U41" s="114">
        <f t="shared" si="44"/>
        <v>54</v>
      </c>
      <c r="V41" s="114"/>
      <c r="W41" s="114">
        <f t="shared" si="45"/>
        <v>59</v>
      </c>
      <c r="X41" s="114"/>
      <c r="Y41" s="112">
        <v>4</v>
      </c>
    </row>
    <row r="42" spans="1:25" ht="18" customHeight="1">
      <c r="A42" s="111">
        <v>9</v>
      </c>
      <c r="B42" s="309" t="s">
        <v>216</v>
      </c>
      <c r="C42" s="111"/>
      <c r="D42" s="114">
        <v>16</v>
      </c>
      <c r="E42" s="114"/>
      <c r="F42" s="114">
        <f t="shared" si="37"/>
        <v>21</v>
      </c>
      <c r="G42" s="114"/>
      <c r="H42" s="114">
        <f t="shared" si="38"/>
        <v>26</v>
      </c>
      <c r="I42" s="114"/>
      <c r="J42" s="114">
        <f t="shared" si="39"/>
        <v>31</v>
      </c>
      <c r="K42" s="114"/>
      <c r="L42" s="114">
        <f t="shared" si="40"/>
        <v>36</v>
      </c>
      <c r="M42" s="114"/>
      <c r="N42" s="114">
        <f t="shared" si="41"/>
        <v>40</v>
      </c>
      <c r="O42" s="114"/>
      <c r="P42" s="309">
        <f t="shared" si="42"/>
        <v>45</v>
      </c>
      <c r="Q42" s="550" t="s">
        <v>233</v>
      </c>
      <c r="R42" s="113"/>
      <c r="S42" s="114">
        <f t="shared" si="43"/>
        <v>51</v>
      </c>
      <c r="T42" s="114"/>
      <c r="U42" s="114">
        <f t="shared" si="44"/>
        <v>56</v>
      </c>
      <c r="V42" s="114"/>
      <c r="W42" s="114">
        <v>1</v>
      </c>
      <c r="X42" s="114"/>
      <c r="Y42" s="112">
        <f aca="true" t="shared" si="46" ref="Y42:Y47">W42+5</f>
        <v>6</v>
      </c>
    </row>
    <row r="43" spans="1:25" ht="18" customHeight="1">
      <c r="A43" s="111">
        <v>10</v>
      </c>
      <c r="B43" s="309" t="s">
        <v>54</v>
      </c>
      <c r="C43" s="111"/>
      <c r="D43" s="114">
        <v>17</v>
      </c>
      <c r="E43" s="114"/>
      <c r="F43" s="114">
        <f t="shared" si="37"/>
        <v>22</v>
      </c>
      <c r="G43" s="114"/>
      <c r="H43" s="114">
        <f t="shared" si="38"/>
        <v>27</v>
      </c>
      <c r="I43" s="114"/>
      <c r="J43" s="114">
        <f t="shared" si="39"/>
        <v>32</v>
      </c>
      <c r="K43" s="114"/>
      <c r="L43" s="114">
        <f t="shared" si="40"/>
        <v>37</v>
      </c>
      <c r="M43" s="114"/>
      <c r="N43" s="114">
        <f t="shared" si="41"/>
        <v>41</v>
      </c>
      <c r="O43" s="114"/>
      <c r="P43" s="309">
        <f t="shared" si="42"/>
        <v>46</v>
      </c>
      <c r="Q43" s="552">
        <v>47</v>
      </c>
      <c r="R43" s="113"/>
      <c r="S43" s="114">
        <f t="shared" si="43"/>
        <v>52</v>
      </c>
      <c r="T43" s="114"/>
      <c r="U43" s="114">
        <f t="shared" si="44"/>
        <v>57</v>
      </c>
      <c r="V43" s="114"/>
      <c r="W43" s="114">
        <v>2</v>
      </c>
      <c r="X43" s="114"/>
      <c r="Y43" s="112">
        <f t="shared" si="46"/>
        <v>7</v>
      </c>
    </row>
    <row r="44" spans="1:25" ht="18" customHeight="1">
      <c r="A44" s="111">
        <v>11</v>
      </c>
      <c r="B44" s="309" t="s">
        <v>217</v>
      </c>
      <c r="C44" s="111"/>
      <c r="D44" s="114">
        <v>18</v>
      </c>
      <c r="E44" s="114"/>
      <c r="F44" s="114">
        <f t="shared" si="37"/>
        <v>23</v>
      </c>
      <c r="G44" s="114"/>
      <c r="H44" s="114">
        <f t="shared" si="38"/>
        <v>28</v>
      </c>
      <c r="I44" s="114"/>
      <c r="J44" s="114">
        <f t="shared" si="39"/>
        <v>33</v>
      </c>
      <c r="K44" s="114"/>
      <c r="L44" s="114">
        <f t="shared" si="40"/>
        <v>38</v>
      </c>
      <c r="M44" s="114"/>
      <c r="N44" s="114">
        <f t="shared" si="41"/>
        <v>42</v>
      </c>
      <c r="O44" s="114"/>
      <c r="P44" s="309">
        <f t="shared" si="42"/>
        <v>47</v>
      </c>
      <c r="Q44" s="550" t="s">
        <v>233</v>
      </c>
      <c r="R44" s="113"/>
      <c r="S44" s="114">
        <f t="shared" si="43"/>
        <v>53</v>
      </c>
      <c r="T44" s="114"/>
      <c r="U44" s="114">
        <f t="shared" si="44"/>
        <v>58</v>
      </c>
      <c r="V44" s="114"/>
      <c r="W44" s="114">
        <v>3</v>
      </c>
      <c r="X44" s="114"/>
      <c r="Y44" s="112">
        <f t="shared" si="46"/>
        <v>8</v>
      </c>
    </row>
    <row r="45" spans="1:25" ht="18" customHeight="1">
      <c r="A45" s="111">
        <v>12</v>
      </c>
      <c r="B45" s="309" t="s">
        <v>218</v>
      </c>
      <c r="C45" s="111"/>
      <c r="D45" s="114">
        <v>20</v>
      </c>
      <c r="E45" s="114"/>
      <c r="F45" s="114">
        <f t="shared" si="37"/>
        <v>25</v>
      </c>
      <c r="G45" s="114"/>
      <c r="H45" s="114">
        <f t="shared" si="38"/>
        <v>30</v>
      </c>
      <c r="I45" s="114"/>
      <c r="J45" s="114">
        <f t="shared" si="39"/>
        <v>35</v>
      </c>
      <c r="K45" s="114"/>
      <c r="L45" s="114">
        <f t="shared" si="40"/>
        <v>40</v>
      </c>
      <c r="M45" s="114"/>
      <c r="N45" s="114">
        <f t="shared" si="41"/>
        <v>44</v>
      </c>
      <c r="O45" s="114"/>
      <c r="P45" s="548">
        <f t="shared" si="42"/>
        <v>49</v>
      </c>
      <c r="Q45" s="553" t="s">
        <v>233</v>
      </c>
      <c r="R45" s="113"/>
      <c r="S45" s="114">
        <f t="shared" si="43"/>
        <v>55</v>
      </c>
      <c r="T45" s="114"/>
      <c r="U45" s="114">
        <v>0</v>
      </c>
      <c r="V45" s="114"/>
      <c r="W45" s="114">
        <f t="shared" si="45"/>
        <v>5</v>
      </c>
      <c r="X45" s="114"/>
      <c r="Y45" s="112">
        <f t="shared" si="46"/>
        <v>10</v>
      </c>
    </row>
    <row r="46" spans="1:25" ht="18" customHeight="1">
      <c r="A46" s="111">
        <v>13</v>
      </c>
      <c r="B46" s="309" t="s">
        <v>219</v>
      </c>
      <c r="C46" s="111"/>
      <c r="D46" s="114">
        <v>22</v>
      </c>
      <c r="E46" s="114"/>
      <c r="F46" s="114">
        <f t="shared" si="37"/>
        <v>27</v>
      </c>
      <c r="G46" s="114"/>
      <c r="H46" s="114">
        <f t="shared" si="38"/>
        <v>32</v>
      </c>
      <c r="I46" s="114"/>
      <c r="J46" s="114">
        <f t="shared" si="39"/>
        <v>37</v>
      </c>
      <c r="K46" s="114"/>
      <c r="L46" s="114">
        <f t="shared" si="40"/>
        <v>42</v>
      </c>
      <c r="M46" s="114"/>
      <c r="N46" s="114">
        <f t="shared" si="41"/>
        <v>46</v>
      </c>
      <c r="O46" s="114"/>
      <c r="P46" s="309">
        <f t="shared" si="42"/>
        <v>51</v>
      </c>
      <c r="Q46" s="550" t="s">
        <v>233</v>
      </c>
      <c r="R46" s="113"/>
      <c r="S46" s="114">
        <f t="shared" si="43"/>
        <v>57</v>
      </c>
      <c r="T46" s="114"/>
      <c r="U46" s="114">
        <v>2</v>
      </c>
      <c r="V46" s="114"/>
      <c r="W46" s="114">
        <f t="shared" si="45"/>
        <v>7</v>
      </c>
      <c r="X46" s="114"/>
      <c r="Y46" s="112">
        <f t="shared" si="46"/>
        <v>12</v>
      </c>
    </row>
    <row r="47" spans="1:25" ht="18" customHeight="1" thickBot="1">
      <c r="A47" s="115">
        <v>14</v>
      </c>
      <c r="B47" s="310" t="s">
        <v>112</v>
      </c>
      <c r="C47" s="115"/>
      <c r="D47" s="118">
        <v>24</v>
      </c>
      <c r="E47" s="118"/>
      <c r="F47" s="118">
        <f t="shared" si="37"/>
        <v>29</v>
      </c>
      <c r="G47" s="118"/>
      <c r="H47" s="118">
        <f t="shared" si="38"/>
        <v>34</v>
      </c>
      <c r="I47" s="118"/>
      <c r="J47" s="118">
        <f t="shared" si="39"/>
        <v>39</v>
      </c>
      <c r="K47" s="118"/>
      <c r="L47" s="118">
        <f t="shared" si="40"/>
        <v>44</v>
      </c>
      <c r="M47" s="118"/>
      <c r="N47" s="118">
        <f t="shared" si="41"/>
        <v>48</v>
      </c>
      <c r="O47" s="118"/>
      <c r="P47" s="310">
        <f t="shared" si="42"/>
        <v>53</v>
      </c>
      <c r="Q47" s="554">
        <v>51</v>
      </c>
      <c r="R47" s="117"/>
      <c r="S47" s="118">
        <f t="shared" si="43"/>
        <v>59</v>
      </c>
      <c r="T47" s="118"/>
      <c r="U47" s="118">
        <v>4</v>
      </c>
      <c r="V47" s="118"/>
      <c r="W47" s="118">
        <f t="shared" si="45"/>
        <v>9</v>
      </c>
      <c r="X47" s="118"/>
      <c r="Y47" s="116">
        <f t="shared" si="46"/>
        <v>14</v>
      </c>
    </row>
    <row r="48" ht="18" customHeight="1"/>
    <row r="49" ht="18" customHeight="1" thickBot="1"/>
    <row r="50" spans="1:15" ht="18" customHeight="1" thickBot="1">
      <c r="A50" s="609" t="s">
        <v>414</v>
      </c>
      <c r="B50" s="610"/>
      <c r="C50" s="526"/>
      <c r="D50" s="611" t="s">
        <v>407</v>
      </c>
      <c r="E50" s="612"/>
      <c r="F50" s="612"/>
      <c r="G50" s="613"/>
      <c r="H50" s="526"/>
      <c r="I50" s="611" t="s">
        <v>407</v>
      </c>
      <c r="J50" s="612"/>
      <c r="K50" s="612"/>
      <c r="L50" s="613"/>
      <c r="M50" s="537"/>
      <c r="N50" s="614" t="s">
        <v>413</v>
      </c>
      <c r="O50" s="615"/>
    </row>
    <row r="51" spans="1:15" ht="18" customHeight="1">
      <c r="A51" s="107">
        <v>6</v>
      </c>
      <c r="B51" s="108" t="s">
        <v>410</v>
      </c>
      <c r="C51" s="527">
        <v>0</v>
      </c>
      <c r="D51" s="530">
        <v>2</v>
      </c>
      <c r="E51" s="524">
        <v>5</v>
      </c>
      <c r="F51" s="524">
        <v>7</v>
      </c>
      <c r="G51" s="531">
        <v>9</v>
      </c>
      <c r="H51" s="527">
        <v>10</v>
      </c>
      <c r="I51" s="538">
        <v>12</v>
      </c>
      <c r="J51" s="525">
        <v>15</v>
      </c>
      <c r="K51" s="525">
        <v>17</v>
      </c>
      <c r="L51" s="539">
        <v>19</v>
      </c>
      <c r="M51" s="545">
        <f>H51+10</f>
        <v>20</v>
      </c>
      <c r="N51" s="556"/>
      <c r="O51" s="557"/>
    </row>
    <row r="52" spans="1:15" ht="18" customHeight="1">
      <c r="A52" s="111">
        <v>7</v>
      </c>
      <c r="B52" s="112" t="s">
        <v>214</v>
      </c>
      <c r="C52" s="528">
        <v>2</v>
      </c>
      <c r="D52" s="532" t="s">
        <v>233</v>
      </c>
      <c r="E52" s="521" t="s">
        <v>233</v>
      </c>
      <c r="F52" s="521" t="s">
        <v>233</v>
      </c>
      <c r="G52" s="533" t="s">
        <v>233</v>
      </c>
      <c r="H52" s="528">
        <v>12</v>
      </c>
      <c r="I52" s="540" t="s">
        <v>233</v>
      </c>
      <c r="J52" s="520" t="s">
        <v>233</v>
      </c>
      <c r="K52" s="520" t="s">
        <v>233</v>
      </c>
      <c r="L52" s="541" t="s">
        <v>233</v>
      </c>
      <c r="M52" s="546">
        <f aca="true" t="shared" si="47" ref="M52:M59">H52+10</f>
        <v>22</v>
      </c>
      <c r="N52" s="556"/>
      <c r="O52" s="557"/>
    </row>
    <row r="53" spans="1:15" ht="18" customHeight="1">
      <c r="A53" s="111">
        <v>8</v>
      </c>
      <c r="B53" s="112" t="s">
        <v>215</v>
      </c>
      <c r="C53" s="528">
        <v>3</v>
      </c>
      <c r="D53" s="532" t="s">
        <v>233</v>
      </c>
      <c r="E53" s="521" t="s">
        <v>233</v>
      </c>
      <c r="F53" s="521" t="s">
        <v>233</v>
      </c>
      <c r="G53" s="533" t="s">
        <v>233</v>
      </c>
      <c r="H53" s="528">
        <v>13</v>
      </c>
      <c r="I53" s="540" t="s">
        <v>233</v>
      </c>
      <c r="J53" s="520" t="s">
        <v>233</v>
      </c>
      <c r="K53" s="520" t="s">
        <v>233</v>
      </c>
      <c r="L53" s="541" t="s">
        <v>233</v>
      </c>
      <c r="M53" s="546">
        <f t="shared" si="47"/>
        <v>23</v>
      </c>
      <c r="N53" s="556"/>
      <c r="O53" s="557"/>
    </row>
    <row r="54" spans="1:15" ht="18" customHeight="1">
      <c r="A54" s="111">
        <v>9</v>
      </c>
      <c r="B54" s="112" t="s">
        <v>216</v>
      </c>
      <c r="C54" s="528">
        <v>5</v>
      </c>
      <c r="D54" s="532" t="s">
        <v>233</v>
      </c>
      <c r="E54" s="521" t="s">
        <v>233</v>
      </c>
      <c r="F54" s="521" t="s">
        <v>233</v>
      </c>
      <c r="G54" s="533" t="s">
        <v>233</v>
      </c>
      <c r="H54" s="528">
        <v>15</v>
      </c>
      <c r="I54" s="540" t="s">
        <v>233</v>
      </c>
      <c r="J54" s="520" t="s">
        <v>233</v>
      </c>
      <c r="K54" s="520" t="s">
        <v>233</v>
      </c>
      <c r="L54" s="541" t="s">
        <v>233</v>
      </c>
      <c r="M54" s="546">
        <f t="shared" si="47"/>
        <v>25</v>
      </c>
      <c r="N54" s="556"/>
      <c r="O54" s="557"/>
    </row>
    <row r="55" spans="1:15" ht="18" customHeight="1">
      <c r="A55" s="111">
        <v>10</v>
      </c>
      <c r="B55" s="112" t="s">
        <v>54</v>
      </c>
      <c r="C55" s="528">
        <v>6</v>
      </c>
      <c r="D55" s="532">
        <v>7</v>
      </c>
      <c r="E55" s="521">
        <v>10</v>
      </c>
      <c r="F55" s="521">
        <v>12</v>
      </c>
      <c r="G55" s="533">
        <v>14</v>
      </c>
      <c r="H55" s="528">
        <v>16</v>
      </c>
      <c r="I55" s="540">
        <v>17</v>
      </c>
      <c r="J55" s="520">
        <v>20</v>
      </c>
      <c r="K55" s="520">
        <v>22</v>
      </c>
      <c r="L55" s="541">
        <v>24</v>
      </c>
      <c r="M55" s="546">
        <f t="shared" si="47"/>
        <v>26</v>
      </c>
      <c r="N55" s="556"/>
      <c r="O55" s="557"/>
    </row>
    <row r="56" spans="1:15" ht="18" customHeight="1">
      <c r="A56" s="111">
        <v>11</v>
      </c>
      <c r="B56" s="112" t="s">
        <v>217</v>
      </c>
      <c r="C56" s="528">
        <v>7</v>
      </c>
      <c r="D56" s="532" t="s">
        <v>233</v>
      </c>
      <c r="E56" s="521" t="s">
        <v>233</v>
      </c>
      <c r="F56" s="521" t="s">
        <v>233</v>
      </c>
      <c r="G56" s="533" t="s">
        <v>233</v>
      </c>
      <c r="H56" s="528">
        <v>17</v>
      </c>
      <c r="I56" s="540" t="s">
        <v>233</v>
      </c>
      <c r="J56" s="520" t="s">
        <v>233</v>
      </c>
      <c r="K56" s="520" t="s">
        <v>233</v>
      </c>
      <c r="L56" s="541" t="s">
        <v>233</v>
      </c>
      <c r="M56" s="546">
        <f t="shared" si="47"/>
        <v>27</v>
      </c>
      <c r="N56" s="556"/>
      <c r="O56" s="557"/>
    </row>
    <row r="57" spans="1:15" ht="18" customHeight="1">
      <c r="A57" s="111">
        <v>12</v>
      </c>
      <c r="B57" s="112" t="s">
        <v>218</v>
      </c>
      <c r="C57" s="536">
        <v>9</v>
      </c>
      <c r="D57" s="646" t="s">
        <v>233</v>
      </c>
      <c r="E57" s="521" t="s">
        <v>233</v>
      </c>
      <c r="F57" s="521" t="s">
        <v>233</v>
      </c>
      <c r="G57" s="533" t="s">
        <v>233</v>
      </c>
      <c r="H57" s="536">
        <v>19</v>
      </c>
      <c r="I57" s="542" t="s">
        <v>233</v>
      </c>
      <c r="J57" s="520" t="s">
        <v>233</v>
      </c>
      <c r="K57" s="520" t="s">
        <v>233</v>
      </c>
      <c r="L57" s="541" t="s">
        <v>233</v>
      </c>
      <c r="M57" s="546">
        <f t="shared" si="47"/>
        <v>29</v>
      </c>
      <c r="N57" s="556"/>
      <c r="O57" s="557"/>
    </row>
    <row r="58" spans="1:15" ht="18" customHeight="1">
      <c r="A58" s="111">
        <v>13</v>
      </c>
      <c r="B58" s="112" t="s">
        <v>219</v>
      </c>
      <c r="C58" s="528">
        <v>11</v>
      </c>
      <c r="D58" s="532" t="s">
        <v>233</v>
      </c>
      <c r="E58" s="521" t="s">
        <v>233</v>
      </c>
      <c r="F58" s="521" t="s">
        <v>233</v>
      </c>
      <c r="G58" s="533" t="s">
        <v>233</v>
      </c>
      <c r="H58" s="528">
        <v>21</v>
      </c>
      <c r="I58" s="540" t="s">
        <v>233</v>
      </c>
      <c r="J58" s="520" t="s">
        <v>233</v>
      </c>
      <c r="K58" s="520" t="s">
        <v>233</v>
      </c>
      <c r="L58" s="541" t="s">
        <v>233</v>
      </c>
      <c r="M58" s="546">
        <f t="shared" si="47"/>
        <v>31</v>
      </c>
      <c r="N58" s="556"/>
      <c r="O58" s="557"/>
    </row>
    <row r="59" spans="1:15" ht="18" customHeight="1" thickBot="1">
      <c r="A59" s="115">
        <v>14</v>
      </c>
      <c r="B59" s="116" t="s">
        <v>112</v>
      </c>
      <c r="C59" s="529">
        <v>13</v>
      </c>
      <c r="D59" s="534">
        <v>11</v>
      </c>
      <c r="E59" s="522">
        <v>14</v>
      </c>
      <c r="F59" s="522">
        <v>16</v>
      </c>
      <c r="G59" s="535">
        <v>18</v>
      </c>
      <c r="H59" s="529">
        <v>23</v>
      </c>
      <c r="I59" s="543">
        <v>21</v>
      </c>
      <c r="J59" s="523">
        <v>24</v>
      </c>
      <c r="K59" s="523">
        <v>26</v>
      </c>
      <c r="L59" s="544">
        <v>28</v>
      </c>
      <c r="M59" s="547">
        <f t="shared" si="47"/>
        <v>33</v>
      </c>
      <c r="N59" s="558"/>
      <c r="O59" s="559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mergeCells count="7">
    <mergeCell ref="Q31:Q37"/>
    <mergeCell ref="M25:N25"/>
    <mergeCell ref="A50:B50"/>
    <mergeCell ref="D50:G50"/>
    <mergeCell ref="I50:L50"/>
    <mergeCell ref="N50:O59"/>
    <mergeCell ref="A26:B26"/>
  </mergeCells>
  <printOptions/>
  <pageMargins left="0.7" right="0.7" top="0.75" bottom="0.75" header="0.3" footer="0.3"/>
  <pageSetup orientation="portrait" paperSize="9"/>
  <ignoredErrors>
    <ignoredError sqref="J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A10" sqref="A10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561" t="s">
        <v>211</v>
      </c>
      <c r="B1" s="562"/>
      <c r="C1" s="616" t="s">
        <v>228</v>
      </c>
      <c r="D1" s="617"/>
      <c r="E1" s="8" t="s">
        <v>421</v>
      </c>
      <c r="F1" s="9" t="s">
        <v>35</v>
      </c>
    </row>
    <row r="2" spans="1:6" ht="26.25" customHeight="1">
      <c r="A2" s="565" t="s">
        <v>137</v>
      </c>
      <c r="B2" s="566"/>
      <c r="C2" s="566" t="s">
        <v>136</v>
      </c>
      <c r="D2" s="566"/>
      <c r="E2" s="10" t="s">
        <v>135</v>
      </c>
      <c r="F2" s="11" t="s">
        <v>138</v>
      </c>
    </row>
    <row r="3" ht="14.25" thickBot="1"/>
    <row r="4" spans="1:9" s="1" customFormat="1" ht="18" customHeight="1" thickBot="1">
      <c r="A4" s="12" t="s">
        <v>1</v>
      </c>
      <c r="B4" s="13" t="s">
        <v>2</v>
      </c>
      <c r="C4" s="13" t="s">
        <v>4</v>
      </c>
      <c r="D4" s="13" t="s">
        <v>5</v>
      </c>
      <c r="E4" s="13" t="s">
        <v>3</v>
      </c>
      <c r="F4" s="14" t="s">
        <v>8</v>
      </c>
      <c r="G4" s="4"/>
      <c r="H4" s="4"/>
      <c r="I4" s="4"/>
    </row>
    <row r="5" spans="1:9" s="1" customFormat="1" ht="18" customHeight="1">
      <c r="A5" s="39" t="s">
        <v>78</v>
      </c>
      <c r="B5" s="40" t="s">
        <v>204</v>
      </c>
      <c r="C5" s="40">
        <v>0</v>
      </c>
      <c r="D5" s="40">
        <v>0</v>
      </c>
      <c r="E5" s="52"/>
      <c r="F5" s="41"/>
      <c r="G5" s="4"/>
      <c r="H5" s="4"/>
      <c r="I5" s="4"/>
    </row>
    <row r="6" spans="1:9" s="1" customFormat="1" ht="18" customHeight="1">
      <c r="A6" s="18">
        <v>1</v>
      </c>
      <c r="B6" s="5" t="s">
        <v>205</v>
      </c>
      <c r="C6" s="5">
        <v>0.4</v>
      </c>
      <c r="D6" s="5">
        <v>0</v>
      </c>
      <c r="E6" s="37" t="s">
        <v>281</v>
      </c>
      <c r="F6" s="19" t="s">
        <v>206</v>
      </c>
      <c r="G6" s="4"/>
      <c r="H6" s="4"/>
      <c r="I6" s="4"/>
    </row>
    <row r="7" spans="1:9" s="1" customFormat="1" ht="18" customHeight="1">
      <c r="A7" s="18">
        <v>2</v>
      </c>
      <c r="B7" s="5" t="s">
        <v>207</v>
      </c>
      <c r="C7" s="5">
        <v>1.4</v>
      </c>
      <c r="D7" s="5">
        <f>C7+D6</f>
        <v>1.4</v>
      </c>
      <c r="E7" s="37" t="s">
        <v>282</v>
      </c>
      <c r="F7" s="19"/>
      <c r="G7" s="4"/>
      <c r="H7" s="4"/>
      <c r="I7" s="4"/>
    </row>
    <row r="8" spans="1:9" s="1" customFormat="1" ht="18" customHeight="1">
      <c r="A8" s="18">
        <v>3</v>
      </c>
      <c r="B8" s="5" t="s">
        <v>208</v>
      </c>
      <c r="C8" s="5">
        <v>1.5</v>
      </c>
      <c r="D8" s="5">
        <f>C8+D7</f>
        <v>2.9</v>
      </c>
      <c r="E8" s="37" t="s">
        <v>283</v>
      </c>
      <c r="F8" s="19"/>
      <c r="G8" s="4"/>
      <c r="H8" s="4"/>
      <c r="I8" s="4"/>
    </row>
    <row r="9" spans="1:9" s="1" customFormat="1" ht="18" customHeight="1">
      <c r="A9" s="18">
        <v>4</v>
      </c>
      <c r="B9" s="5" t="s">
        <v>209</v>
      </c>
      <c r="C9" s="5">
        <v>0.9</v>
      </c>
      <c r="D9" s="5">
        <f aca="true" t="shared" si="0" ref="D9:D16">C9+D8</f>
        <v>3.8</v>
      </c>
      <c r="E9" s="37" t="s">
        <v>284</v>
      </c>
      <c r="F9" s="19"/>
      <c r="G9" s="4"/>
      <c r="H9" s="4"/>
      <c r="I9" s="4"/>
    </row>
    <row r="10" spans="1:9" s="1" customFormat="1" ht="18" customHeight="1">
      <c r="A10" s="18">
        <v>5</v>
      </c>
      <c r="B10" s="5" t="s">
        <v>220</v>
      </c>
      <c r="C10" s="5">
        <v>2</v>
      </c>
      <c r="D10" s="5">
        <f t="shared" si="0"/>
        <v>5.8</v>
      </c>
      <c r="E10" s="37"/>
      <c r="F10" s="19"/>
      <c r="G10" s="4"/>
      <c r="H10" s="4"/>
      <c r="I10" s="4"/>
    </row>
    <row r="11" spans="1:9" s="1" customFormat="1" ht="18" customHeight="1">
      <c r="A11" s="18">
        <v>6</v>
      </c>
      <c r="B11" s="5" t="s">
        <v>221</v>
      </c>
      <c r="C11" s="5">
        <v>1.3</v>
      </c>
      <c r="D11" s="5">
        <f t="shared" si="0"/>
        <v>7.1</v>
      </c>
      <c r="E11" s="37"/>
      <c r="F11" s="19"/>
      <c r="G11" s="4"/>
      <c r="H11" s="4"/>
      <c r="I11" s="4"/>
    </row>
    <row r="12" spans="1:9" s="1" customFormat="1" ht="18" customHeight="1">
      <c r="A12" s="18">
        <v>7</v>
      </c>
      <c r="B12" s="5" t="s">
        <v>52</v>
      </c>
      <c r="C12" s="5">
        <v>1.1</v>
      </c>
      <c r="D12" s="5">
        <f t="shared" si="0"/>
        <v>8.2</v>
      </c>
      <c r="E12" s="37"/>
      <c r="F12" s="19"/>
      <c r="G12" s="4"/>
      <c r="H12" s="4"/>
      <c r="I12" s="4"/>
    </row>
    <row r="13" spans="1:9" s="1" customFormat="1" ht="18" customHeight="1">
      <c r="A13" s="18">
        <v>8</v>
      </c>
      <c r="B13" s="5" t="s">
        <v>222</v>
      </c>
      <c r="C13" s="5">
        <v>0.7</v>
      </c>
      <c r="D13" s="5">
        <f t="shared" si="0"/>
        <v>8.899999999999999</v>
      </c>
      <c r="E13" s="37"/>
      <c r="F13" s="19"/>
      <c r="G13" s="4"/>
      <c r="H13" s="4"/>
      <c r="I13" s="4"/>
    </row>
    <row r="14" spans="1:9" s="1" customFormat="1" ht="18" customHeight="1">
      <c r="A14" s="18">
        <v>9</v>
      </c>
      <c r="B14" s="5" t="s">
        <v>224</v>
      </c>
      <c r="C14" s="5">
        <v>0.7</v>
      </c>
      <c r="D14" s="5">
        <f t="shared" si="0"/>
        <v>9.599999999999998</v>
      </c>
      <c r="E14" s="37"/>
      <c r="F14" s="19" t="s">
        <v>223</v>
      </c>
      <c r="G14" s="4"/>
      <c r="H14" s="4"/>
      <c r="I14" s="4"/>
    </row>
    <row r="15" spans="1:9" s="1" customFormat="1" ht="18" customHeight="1">
      <c r="A15" s="18">
        <v>10</v>
      </c>
      <c r="B15" s="5" t="s">
        <v>225</v>
      </c>
      <c r="C15" s="5">
        <v>0.6</v>
      </c>
      <c r="D15" s="5">
        <f t="shared" si="0"/>
        <v>10.199999999999998</v>
      </c>
      <c r="E15" s="37"/>
      <c r="F15" s="19"/>
      <c r="G15" s="4"/>
      <c r="H15" s="4"/>
      <c r="I15" s="4"/>
    </row>
    <row r="16" spans="1:9" s="1" customFormat="1" ht="18" customHeight="1" thickBot="1">
      <c r="A16" s="42">
        <v>11</v>
      </c>
      <c r="B16" s="20" t="s">
        <v>117</v>
      </c>
      <c r="C16" s="20">
        <v>0.8</v>
      </c>
      <c r="D16" s="20">
        <f t="shared" si="0"/>
        <v>10.999999999999998</v>
      </c>
      <c r="E16" s="51"/>
      <c r="F16" s="21"/>
      <c r="G16" s="4"/>
      <c r="H16" s="4"/>
      <c r="I16" s="4"/>
    </row>
    <row r="17" spans="1:9" s="1" customFormat="1" ht="18" customHeight="1">
      <c r="A17" s="17"/>
      <c r="B17" s="17"/>
      <c r="C17" s="17"/>
      <c r="D17" s="17"/>
      <c r="E17" s="38"/>
      <c r="F17" s="38"/>
      <c r="G17" s="4"/>
      <c r="H17" s="4"/>
      <c r="I17" s="4"/>
    </row>
    <row r="18" spans="1:9" s="1" customFormat="1" ht="18" customHeight="1">
      <c r="A18" s="17"/>
      <c r="B18" s="17"/>
      <c r="C18" s="17"/>
      <c r="D18" s="17"/>
      <c r="E18" s="38"/>
      <c r="F18" s="38"/>
      <c r="G18" s="4"/>
      <c r="H18" s="4"/>
      <c r="I18" s="4"/>
    </row>
    <row r="19" spans="1:9" s="1" customFormat="1" ht="18" customHeight="1" thickBot="1">
      <c r="A19" s="17"/>
      <c r="B19" s="17"/>
      <c r="C19" s="17"/>
      <c r="D19" s="17"/>
      <c r="E19" s="38"/>
      <c r="F19" s="38"/>
      <c r="G19" s="4"/>
      <c r="H19" s="4"/>
      <c r="I19" s="4"/>
    </row>
    <row r="20" spans="1:9" s="1" customFormat="1" ht="18" customHeight="1">
      <c r="A20" s="12" t="s">
        <v>1</v>
      </c>
      <c r="B20" s="13" t="s">
        <v>2</v>
      </c>
      <c r="C20" s="13" t="s">
        <v>406</v>
      </c>
      <c r="D20" s="13"/>
      <c r="E20" s="13"/>
      <c r="F20" s="14"/>
      <c r="G20" s="4"/>
      <c r="H20" s="4"/>
      <c r="I20" s="4"/>
    </row>
    <row r="21" spans="1:9" s="1" customFormat="1" ht="18" customHeight="1">
      <c r="A21" s="18">
        <v>1</v>
      </c>
      <c r="B21" s="5" t="s">
        <v>205</v>
      </c>
      <c r="C21" s="5">
        <v>0</v>
      </c>
      <c r="D21" s="5"/>
      <c r="E21" s="37"/>
      <c r="F21" s="19"/>
      <c r="G21" s="4"/>
      <c r="H21" s="4"/>
      <c r="I21" s="4"/>
    </row>
    <row r="22" spans="1:9" s="1" customFormat="1" ht="18" customHeight="1">
      <c r="A22" s="18">
        <v>2</v>
      </c>
      <c r="B22" s="5" t="s">
        <v>207</v>
      </c>
      <c r="C22" s="5">
        <v>2</v>
      </c>
      <c r="D22" s="5"/>
      <c r="E22" s="37"/>
      <c r="F22" s="19"/>
      <c r="G22" s="4"/>
      <c r="H22" s="4"/>
      <c r="I22" s="4"/>
    </row>
    <row r="23" spans="1:9" s="1" customFormat="1" ht="18" customHeight="1">
      <c r="A23" s="18">
        <v>3</v>
      </c>
      <c r="B23" s="5" t="s">
        <v>208</v>
      </c>
      <c r="C23" s="5">
        <v>5</v>
      </c>
      <c r="D23" s="5"/>
      <c r="E23" s="37"/>
      <c r="F23" s="19"/>
      <c r="G23" s="4"/>
      <c r="H23" s="4"/>
      <c r="I23" s="4"/>
    </row>
    <row r="24" spans="1:9" s="1" customFormat="1" ht="18" customHeight="1">
      <c r="A24" s="18">
        <v>4</v>
      </c>
      <c r="B24" s="5" t="s">
        <v>209</v>
      </c>
      <c r="C24" s="5">
        <v>7</v>
      </c>
      <c r="D24" s="5"/>
      <c r="E24" s="37"/>
      <c r="F24" s="19"/>
      <c r="G24" s="4"/>
      <c r="H24" s="4"/>
      <c r="I24" s="4"/>
    </row>
    <row r="25" spans="1:9" s="1" customFormat="1" ht="18" customHeight="1">
      <c r="A25" s="18">
        <v>5</v>
      </c>
      <c r="B25" s="5" t="s">
        <v>220</v>
      </c>
      <c r="C25" s="5">
        <v>10</v>
      </c>
      <c r="D25" s="5"/>
      <c r="E25" s="37"/>
      <c r="F25" s="19"/>
      <c r="G25" s="4"/>
      <c r="H25" s="4"/>
      <c r="I25" s="4"/>
    </row>
    <row r="26" spans="1:9" s="1" customFormat="1" ht="18" customHeight="1">
      <c r="A26" s="18">
        <v>6</v>
      </c>
      <c r="B26" s="5" t="s">
        <v>221</v>
      </c>
      <c r="C26" s="5">
        <v>12</v>
      </c>
      <c r="D26" s="5"/>
      <c r="E26" s="37"/>
      <c r="F26" s="19"/>
      <c r="G26" s="4"/>
      <c r="H26" s="4"/>
      <c r="I26" s="4"/>
    </row>
    <row r="27" spans="1:9" s="1" customFormat="1" ht="18" customHeight="1">
      <c r="A27" s="18">
        <v>7</v>
      </c>
      <c r="B27" s="5" t="s">
        <v>52</v>
      </c>
      <c r="C27" s="5">
        <v>14</v>
      </c>
      <c r="D27" s="5"/>
      <c r="E27" s="37"/>
      <c r="F27" s="19"/>
      <c r="G27" s="4"/>
      <c r="H27" s="4"/>
      <c r="I27" s="4"/>
    </row>
    <row r="28" spans="1:9" s="1" customFormat="1" ht="18" customHeight="1">
      <c r="A28" s="18">
        <v>8</v>
      </c>
      <c r="B28" s="5" t="s">
        <v>222</v>
      </c>
      <c r="C28" s="5">
        <v>16</v>
      </c>
      <c r="D28" s="5"/>
      <c r="E28" s="37"/>
      <c r="F28" s="19"/>
      <c r="G28" s="4"/>
      <c r="H28" s="4"/>
      <c r="I28" s="4"/>
    </row>
    <row r="29" spans="1:9" s="1" customFormat="1" ht="18" customHeight="1">
      <c r="A29" s="18">
        <v>9</v>
      </c>
      <c r="B29" s="5" t="s">
        <v>224</v>
      </c>
      <c r="C29" s="5">
        <v>17</v>
      </c>
      <c r="D29" s="5"/>
      <c r="E29" s="37"/>
      <c r="F29" s="19"/>
      <c r="G29" s="4"/>
      <c r="H29" s="4"/>
      <c r="I29" s="4"/>
    </row>
    <row r="30" spans="1:9" s="1" customFormat="1" ht="18" customHeight="1">
      <c r="A30" s="18">
        <v>10</v>
      </c>
      <c r="B30" s="5" t="s">
        <v>225</v>
      </c>
      <c r="C30" s="5">
        <v>18</v>
      </c>
      <c r="D30" s="5"/>
      <c r="E30" s="37"/>
      <c r="F30" s="19"/>
      <c r="G30" s="4"/>
      <c r="H30" s="4"/>
      <c r="I30" s="4"/>
    </row>
    <row r="31" spans="1:9" s="1" customFormat="1" ht="18" customHeight="1" thickBot="1">
      <c r="A31" s="42">
        <v>11</v>
      </c>
      <c r="B31" s="20" t="s">
        <v>117</v>
      </c>
      <c r="C31" s="20">
        <v>20</v>
      </c>
      <c r="D31" s="20"/>
      <c r="E31" s="51"/>
      <c r="F31" s="21"/>
      <c r="G31" s="4"/>
      <c r="H31" s="4"/>
      <c r="I31" s="4"/>
    </row>
    <row r="32" spans="1:9" s="1" customFormat="1" ht="18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" customFormat="1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1" customFormat="1" ht="18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s="1" customFormat="1" ht="18" customHeight="1">
      <c r="A35" s="4"/>
      <c r="B35" s="4"/>
      <c r="C35" s="4"/>
      <c r="D35" s="4"/>
      <c r="E35" s="4"/>
      <c r="F35" s="4"/>
      <c r="G35" s="4"/>
      <c r="H35" s="4"/>
      <c r="I35" s="4"/>
    </row>
    <row r="36" s="1" customFormat="1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</sheetData>
  <mergeCells count="4">
    <mergeCell ref="A1:B1"/>
    <mergeCell ref="C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 topLeftCell="A1">
      <selection activeCell="C3" sqref="C3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561" t="s">
        <v>0</v>
      </c>
      <c r="B1" s="562"/>
      <c r="C1" s="618" t="s">
        <v>7</v>
      </c>
      <c r="D1" s="618"/>
      <c r="E1" s="8" t="s">
        <v>9</v>
      </c>
      <c r="F1" s="9" t="s">
        <v>10</v>
      </c>
    </row>
    <row r="2" spans="1:6" ht="26.25" customHeight="1">
      <c r="A2" s="565" t="s">
        <v>137</v>
      </c>
      <c r="B2" s="566"/>
      <c r="C2" s="566" t="s">
        <v>136</v>
      </c>
      <c r="D2" s="566"/>
      <c r="E2" s="10" t="s">
        <v>135</v>
      </c>
      <c r="F2" s="11" t="s">
        <v>138</v>
      </c>
    </row>
    <row r="3" ht="14.25" thickBot="1"/>
    <row r="4" spans="1:9" s="1" customFormat="1" ht="18" customHeight="1" thickBot="1">
      <c r="A4" s="2" t="s">
        <v>1</v>
      </c>
      <c r="B4" s="3" t="s">
        <v>2</v>
      </c>
      <c r="C4" s="3" t="s">
        <v>4</v>
      </c>
      <c r="D4" s="3" t="s">
        <v>5</v>
      </c>
      <c r="E4" s="3" t="s">
        <v>3</v>
      </c>
      <c r="F4" s="7" t="s">
        <v>8</v>
      </c>
      <c r="G4" s="4"/>
      <c r="H4" s="4"/>
      <c r="I4" s="4"/>
    </row>
    <row r="5" spans="1:9" s="1" customFormat="1" ht="18" customHeight="1">
      <c r="A5" s="6"/>
      <c r="B5" s="6"/>
      <c r="C5" s="6"/>
      <c r="D5" s="6"/>
      <c r="E5" s="6"/>
      <c r="F5" s="6"/>
      <c r="G5" s="4"/>
      <c r="H5" s="4"/>
      <c r="I5" s="4"/>
    </row>
    <row r="6" spans="1:9" s="1" customFormat="1" ht="18" customHeight="1">
      <c r="A6" s="5"/>
      <c r="B6" s="5"/>
      <c r="C6" s="5"/>
      <c r="D6" s="5"/>
      <c r="E6" s="5"/>
      <c r="F6" s="5"/>
      <c r="G6" s="4"/>
      <c r="H6" s="4"/>
      <c r="I6" s="4"/>
    </row>
    <row r="7" spans="1:9" s="1" customFormat="1" ht="18" customHeight="1">
      <c r="A7" s="4"/>
      <c r="B7" s="4"/>
      <c r="C7" s="4"/>
      <c r="D7" s="4"/>
      <c r="E7" s="4"/>
      <c r="F7" s="4"/>
      <c r="G7" s="4"/>
      <c r="H7" s="4"/>
      <c r="I7" s="4"/>
    </row>
    <row r="8" spans="1:9" s="1" customFormat="1" ht="18" customHeight="1">
      <c r="A8" s="4"/>
      <c r="B8" s="4"/>
      <c r="C8" s="4"/>
      <c r="D8" s="4"/>
      <c r="E8" s="4"/>
      <c r="F8" s="4"/>
      <c r="G8" s="4"/>
      <c r="H8" s="4"/>
      <c r="I8" s="4"/>
    </row>
    <row r="9" spans="1:9" s="1" customFormat="1" ht="18" customHeight="1">
      <c r="A9" s="4"/>
      <c r="B9" s="4"/>
      <c r="C9" s="4"/>
      <c r="D9" s="4"/>
      <c r="E9" s="4"/>
      <c r="F9" s="4"/>
      <c r="G9" s="4"/>
      <c r="H9" s="4"/>
      <c r="I9" s="4"/>
    </row>
    <row r="10" spans="1:9" s="1" customFormat="1" ht="18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ht="18" customHeight="1">
      <c r="A11" s="4"/>
      <c r="B11" s="4"/>
      <c r="C11" s="4"/>
      <c r="D11" s="4"/>
      <c r="E11" s="4"/>
      <c r="F11" s="4"/>
      <c r="G11" s="4"/>
      <c r="H11" s="4"/>
      <c r="I11" s="4"/>
    </row>
    <row r="12" spans="1:9" s="1" customFormat="1" ht="18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s="1" customFormat="1" ht="18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9" s="1" customFormat="1" ht="18" customHeight="1">
      <c r="A14" s="4"/>
      <c r="B14" s="4"/>
      <c r="C14" s="4"/>
      <c r="D14" s="4"/>
      <c r="E14" s="4"/>
      <c r="F14" s="4"/>
      <c r="G14" s="4"/>
      <c r="H14" s="4"/>
      <c r="I14" s="4"/>
    </row>
    <row r="15" spans="1:9" s="1" customFormat="1" ht="18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s="1" customFormat="1" ht="18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s="1" customFormat="1" ht="18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s="1" customFormat="1" ht="18" customHeight="1">
      <c r="A18" s="4"/>
      <c r="B18" s="4"/>
      <c r="C18" s="4"/>
      <c r="D18" s="4"/>
      <c r="E18" s="4"/>
      <c r="F18" s="4"/>
      <c r="G18" s="4"/>
      <c r="H18" s="4"/>
      <c r="I18" s="4"/>
    </row>
    <row r="19" spans="1:9" s="1" customFormat="1" ht="18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s="1" customFormat="1" ht="18" customHeight="1">
      <c r="A20" s="4"/>
      <c r="B20" s="4"/>
      <c r="C20" s="4"/>
      <c r="D20" s="4"/>
      <c r="E20" s="4"/>
      <c r="F20" s="4"/>
      <c r="G20" s="4"/>
      <c r="H20" s="4"/>
      <c r="I20" s="4"/>
    </row>
    <row r="21" spans="1:9" s="1" customFormat="1" ht="18" customHeight="1">
      <c r="A21" s="4"/>
      <c r="B21" s="4"/>
      <c r="C21" s="4"/>
      <c r="D21" s="4"/>
      <c r="E21" s="4"/>
      <c r="F21" s="4"/>
      <c r="G21" s="4"/>
      <c r="H21" s="4"/>
      <c r="I21" s="4"/>
    </row>
    <row r="22" spans="1:9" s="1" customFormat="1" ht="18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s="1" customFormat="1" ht="18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s="1" customFormat="1" ht="18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s="1" customFormat="1" ht="18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s="1" customFormat="1" ht="18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" customFormat="1" ht="18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" customFormat="1" ht="18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" customFormat="1" ht="18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s="1" customFormat="1" ht="18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" customFormat="1" ht="18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" customFormat="1" ht="18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" customFormat="1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s="1" customFormat="1" ht="18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s="1" customFormat="1" ht="18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s="1" customFormat="1" ht="18" customHeight="1">
      <c r="A36" s="4"/>
      <c r="B36" s="4"/>
      <c r="C36" s="4"/>
      <c r="D36" s="4"/>
      <c r="E36" s="4"/>
      <c r="F36" s="4"/>
      <c r="G36" s="4"/>
      <c r="H36" s="4"/>
      <c r="I36" s="4"/>
    </row>
    <row r="37" s="1" customFormat="1" ht="18" customHeight="1"/>
  </sheetData>
  <mergeCells count="4">
    <mergeCell ref="A1:B1"/>
    <mergeCell ref="C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workbookViewId="0" topLeftCell="A1">
      <selection activeCell="I16" sqref="I16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3" width="5.57421875" style="0" customWidth="1"/>
  </cols>
  <sheetData>
    <row r="1" ht="30" customHeight="1" thickBot="1">
      <c r="A1" t="s">
        <v>255</v>
      </c>
    </row>
    <row r="2" spans="1:20" ht="18" customHeight="1" thickBot="1">
      <c r="A2" s="103"/>
      <c r="B2" s="104"/>
      <c r="C2" s="10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4"/>
    </row>
    <row r="3" spans="1:20" ht="18" customHeight="1">
      <c r="A3" s="107">
        <v>1</v>
      </c>
      <c r="B3" s="108"/>
      <c r="C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08"/>
    </row>
    <row r="4" spans="1:20" ht="18" customHeight="1">
      <c r="A4" s="111">
        <v>2</v>
      </c>
      <c r="B4" s="112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2"/>
    </row>
    <row r="5" spans="1:20" ht="18" customHeight="1">
      <c r="A5" s="111">
        <v>3</v>
      </c>
      <c r="B5" s="112"/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2"/>
    </row>
    <row r="6" spans="1:20" ht="18" customHeight="1">
      <c r="A6" s="111">
        <v>4</v>
      </c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2"/>
    </row>
    <row r="7" spans="1:20" ht="18" customHeight="1">
      <c r="A7" s="111">
        <v>5</v>
      </c>
      <c r="B7" s="112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2"/>
    </row>
    <row r="8" spans="1:20" ht="18" customHeight="1">
      <c r="A8" s="111">
        <v>6</v>
      </c>
      <c r="B8" s="112"/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2"/>
    </row>
    <row r="9" spans="1:20" ht="18" customHeight="1">
      <c r="A9" s="111">
        <v>7</v>
      </c>
      <c r="B9" s="112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2"/>
    </row>
    <row r="10" spans="1:20" ht="18" customHeight="1">
      <c r="A10" s="111">
        <v>8</v>
      </c>
      <c r="B10" s="112"/>
      <c r="C10" s="113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2"/>
    </row>
    <row r="11" spans="1:20" ht="18" customHeight="1">
      <c r="A11" s="111">
        <v>9</v>
      </c>
      <c r="B11" s="112"/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2"/>
    </row>
    <row r="12" spans="1:20" ht="18" customHeight="1">
      <c r="A12" s="111">
        <v>10</v>
      </c>
      <c r="B12" s="112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2"/>
    </row>
    <row r="13" spans="1:20" ht="18" customHeight="1">
      <c r="A13" s="111">
        <v>11</v>
      </c>
      <c r="B13" s="11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2"/>
    </row>
    <row r="14" spans="1:20" ht="18" customHeight="1">
      <c r="A14" s="111">
        <v>12</v>
      </c>
      <c r="B14" s="112"/>
      <c r="C14" s="113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2"/>
    </row>
    <row r="15" spans="1:20" ht="18" customHeight="1">
      <c r="A15" s="111">
        <v>13</v>
      </c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2"/>
    </row>
    <row r="16" spans="1:20" ht="18" customHeight="1">
      <c r="A16" s="111">
        <v>14</v>
      </c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2"/>
    </row>
    <row r="17" spans="1:20" ht="18" customHeight="1">
      <c r="A17" s="111">
        <v>15</v>
      </c>
      <c r="B17" s="112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2"/>
    </row>
    <row r="18" spans="1:20" ht="18" customHeight="1">
      <c r="A18" s="111">
        <v>16</v>
      </c>
      <c r="B18" s="112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2"/>
    </row>
    <row r="19" spans="1:20" ht="18" customHeight="1">
      <c r="A19" s="111">
        <v>17</v>
      </c>
      <c r="B19" s="112"/>
      <c r="C19" s="113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2"/>
    </row>
    <row r="20" spans="1:20" ht="18" customHeight="1">
      <c r="A20" s="111">
        <v>18</v>
      </c>
      <c r="B20" s="112"/>
      <c r="C20" s="113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2"/>
    </row>
    <row r="21" spans="1:20" ht="18" customHeight="1">
      <c r="A21" s="111">
        <v>19</v>
      </c>
      <c r="B21" s="112"/>
      <c r="C21" s="113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2"/>
    </row>
    <row r="22" spans="1:20" ht="18" customHeight="1">
      <c r="A22" s="111">
        <v>20</v>
      </c>
      <c r="B22" s="112"/>
      <c r="C22" s="113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2"/>
    </row>
    <row r="23" spans="1:20" ht="18" customHeight="1">
      <c r="A23" s="111">
        <v>21</v>
      </c>
      <c r="B23" s="112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2"/>
    </row>
    <row r="24" spans="1:20" ht="18" customHeight="1">
      <c r="A24" s="111">
        <v>22</v>
      </c>
      <c r="B24" s="112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2"/>
    </row>
    <row r="25" spans="1:20" ht="18" customHeight="1">
      <c r="A25" s="111">
        <v>23</v>
      </c>
      <c r="B25" s="112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2"/>
    </row>
    <row r="26" spans="1:20" ht="18" customHeight="1">
      <c r="A26" s="111">
        <v>24</v>
      </c>
      <c r="B26" s="112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2"/>
    </row>
    <row r="27" spans="1:20" ht="18" customHeight="1">
      <c r="A27" s="111">
        <v>25</v>
      </c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2"/>
    </row>
    <row r="28" spans="1:20" ht="18" customHeight="1">
      <c r="A28" s="111">
        <v>26</v>
      </c>
      <c r="B28" s="112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2"/>
    </row>
    <row r="29" spans="1:20" ht="18" customHeight="1" thickBot="1">
      <c r="A29" s="115">
        <v>27</v>
      </c>
      <c r="B29" s="116"/>
      <c r="C29" s="117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6"/>
    </row>
    <row r="30" ht="18" customHeight="1"/>
    <row r="31" ht="18" customHeight="1" thickBot="1"/>
    <row r="32" spans="1:20" ht="18" customHeight="1" thickBot="1">
      <c r="A32" s="103"/>
      <c r="B32" s="104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4"/>
    </row>
    <row r="33" spans="1:20" ht="18" customHeight="1">
      <c r="A33" s="107">
        <v>1</v>
      </c>
      <c r="B33" s="108"/>
      <c r="C33" s="109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08"/>
    </row>
    <row r="34" spans="1:20" ht="18" customHeight="1">
      <c r="A34" s="111">
        <v>2</v>
      </c>
      <c r="B34" s="112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2"/>
    </row>
    <row r="35" spans="1:20" ht="18" customHeight="1">
      <c r="A35" s="111">
        <v>3</v>
      </c>
      <c r="B35" s="112"/>
      <c r="C35" s="113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2"/>
    </row>
    <row r="36" spans="1:20" ht="18" customHeight="1">
      <c r="A36" s="111">
        <v>4</v>
      </c>
      <c r="B36" s="112"/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2"/>
    </row>
    <row r="37" spans="1:20" ht="18" customHeight="1">
      <c r="A37" s="111">
        <v>5</v>
      </c>
      <c r="B37" s="112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2"/>
    </row>
    <row r="38" spans="1:20" ht="18" customHeight="1">
      <c r="A38" s="111">
        <v>6</v>
      </c>
      <c r="B38" s="112"/>
      <c r="C38" s="113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2"/>
    </row>
    <row r="39" spans="1:20" ht="18" customHeight="1">
      <c r="A39" s="111">
        <v>7</v>
      </c>
      <c r="B39" s="112"/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2"/>
    </row>
    <row r="40" spans="1:20" ht="18" customHeight="1">
      <c r="A40" s="111">
        <v>8</v>
      </c>
      <c r="B40" s="112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2"/>
    </row>
    <row r="41" spans="1:20" ht="18" customHeight="1">
      <c r="A41" s="111">
        <v>9</v>
      </c>
      <c r="B41" s="112"/>
      <c r="C41" s="113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2"/>
    </row>
    <row r="42" spans="1:20" ht="18" customHeight="1">
      <c r="A42" s="111">
        <v>10</v>
      </c>
      <c r="B42" s="112"/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2"/>
    </row>
    <row r="43" spans="1:20" ht="18" customHeight="1">
      <c r="A43" s="111">
        <v>11</v>
      </c>
      <c r="B43" s="112"/>
      <c r="C43" s="11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2"/>
    </row>
    <row r="44" spans="1:20" ht="18" customHeight="1">
      <c r="A44" s="111">
        <v>12</v>
      </c>
      <c r="B44" s="112"/>
      <c r="C44" s="11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2"/>
    </row>
    <row r="45" spans="1:20" ht="18" customHeight="1">
      <c r="A45" s="111">
        <v>13</v>
      </c>
      <c r="B45" s="112"/>
      <c r="C45" s="113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2"/>
    </row>
    <row r="46" spans="1:20" ht="18" customHeight="1">
      <c r="A46" s="111">
        <v>14</v>
      </c>
      <c r="B46" s="112"/>
      <c r="C46" s="113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2"/>
    </row>
    <row r="47" spans="1:20" ht="18" customHeight="1">
      <c r="A47" s="111">
        <v>15</v>
      </c>
      <c r="B47" s="112"/>
      <c r="C47" s="113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2"/>
    </row>
    <row r="48" spans="1:20" ht="18" customHeight="1">
      <c r="A48" s="111">
        <v>16</v>
      </c>
      <c r="B48" s="112"/>
      <c r="C48" s="113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2"/>
    </row>
    <row r="49" spans="1:20" ht="18" customHeight="1">
      <c r="A49" s="111">
        <v>17</v>
      </c>
      <c r="B49" s="112"/>
      <c r="C49" s="113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2"/>
    </row>
    <row r="50" spans="1:20" ht="18" customHeight="1">
      <c r="A50" s="111">
        <v>18</v>
      </c>
      <c r="B50" s="112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2"/>
    </row>
    <row r="51" spans="1:20" ht="18" customHeight="1">
      <c r="A51" s="111">
        <v>19</v>
      </c>
      <c r="B51" s="112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2"/>
    </row>
    <row r="52" spans="1:20" ht="18" customHeight="1">
      <c r="A52" s="111">
        <v>20</v>
      </c>
      <c r="B52" s="112"/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2"/>
    </row>
    <row r="53" spans="1:20" ht="18" customHeight="1">
      <c r="A53" s="111">
        <v>21</v>
      </c>
      <c r="B53" s="112"/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2"/>
    </row>
    <row r="54" spans="1:20" ht="18" customHeight="1">
      <c r="A54" s="111">
        <v>22</v>
      </c>
      <c r="B54" s="112"/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2"/>
    </row>
    <row r="55" spans="1:20" ht="18" customHeight="1">
      <c r="A55" s="111">
        <v>23</v>
      </c>
      <c r="B55" s="112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2"/>
    </row>
    <row r="56" spans="1:20" ht="18" customHeight="1">
      <c r="A56" s="111">
        <v>24</v>
      </c>
      <c r="B56" s="112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2"/>
    </row>
    <row r="57" spans="1:20" ht="18" customHeight="1">
      <c r="A57" s="111">
        <v>25</v>
      </c>
      <c r="B57" s="112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2"/>
    </row>
    <row r="58" spans="1:20" ht="18" customHeight="1">
      <c r="A58" s="111">
        <v>26</v>
      </c>
      <c r="B58" s="112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2"/>
    </row>
    <row r="59" spans="1:20" ht="18" customHeight="1" thickBot="1">
      <c r="A59" s="115">
        <v>27</v>
      </c>
      <c r="B59" s="116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6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workbookViewId="0" topLeftCell="A1">
      <selection activeCell="F25" sqref="F25"/>
    </sheetView>
  </sheetViews>
  <sheetFormatPr defaultColWidth="9.140625" defaultRowHeight="15"/>
  <cols>
    <col min="2" max="2" width="18.421875" style="0" customWidth="1"/>
    <col min="3" max="40" width="5.57421875" style="0" customWidth="1"/>
  </cols>
  <sheetData>
    <row r="1" spans="1:14" ht="30" customHeight="1" thickBot="1">
      <c r="A1" s="573" t="s">
        <v>253</v>
      </c>
      <c r="B1" s="574"/>
      <c r="N1" s="58"/>
    </row>
    <row r="2" spans="1:21" ht="21" customHeight="1" thickBot="1">
      <c r="A2" s="175" t="s">
        <v>239</v>
      </c>
      <c r="B2" s="176"/>
      <c r="C2" s="329" t="s">
        <v>245</v>
      </c>
      <c r="D2" s="330" t="s">
        <v>246</v>
      </c>
      <c r="E2" s="267" t="s">
        <v>267</v>
      </c>
      <c r="F2" s="267" t="s">
        <v>245</v>
      </c>
      <c r="G2" s="331" t="s">
        <v>246</v>
      </c>
      <c r="H2" s="267" t="s">
        <v>245</v>
      </c>
      <c r="I2" s="330" t="s">
        <v>268</v>
      </c>
      <c r="J2" s="330" t="s">
        <v>246</v>
      </c>
      <c r="K2" s="332" t="s">
        <v>245</v>
      </c>
      <c r="L2" s="267" t="s">
        <v>245</v>
      </c>
      <c r="M2" s="330" t="s">
        <v>246</v>
      </c>
      <c r="N2" s="267" t="s">
        <v>267</v>
      </c>
      <c r="O2" s="333" t="s">
        <v>268</v>
      </c>
      <c r="P2" s="62"/>
      <c r="Q2" s="326"/>
      <c r="R2" s="326"/>
      <c r="S2" s="326"/>
      <c r="T2" s="326"/>
      <c r="U2" s="62"/>
    </row>
    <row r="3" spans="1:21" ht="18" customHeight="1">
      <c r="A3" s="60">
        <v>1</v>
      </c>
      <c r="B3" s="239" t="s">
        <v>11</v>
      </c>
      <c r="C3" s="165">
        <v>0.4993055555555555</v>
      </c>
      <c r="D3" s="195">
        <v>0.5006944444444444</v>
      </c>
      <c r="E3" s="166">
        <v>6</v>
      </c>
      <c r="F3" s="166">
        <f>E3+5</f>
        <v>11</v>
      </c>
      <c r="G3" s="99">
        <v>19</v>
      </c>
      <c r="H3" s="168">
        <v>21</v>
      </c>
      <c r="I3" s="179">
        <f>H3+5</f>
        <v>26</v>
      </c>
      <c r="J3" s="98">
        <f>F3+20</f>
        <v>31</v>
      </c>
      <c r="K3" s="167">
        <f>G3+20</f>
        <v>39</v>
      </c>
      <c r="L3" s="166">
        <f>H3+20</f>
        <v>41</v>
      </c>
      <c r="M3" s="98">
        <f>I3+20</f>
        <v>46</v>
      </c>
      <c r="N3" s="166">
        <f>J3+20</f>
        <v>51</v>
      </c>
      <c r="O3" s="183">
        <v>0.5409722222222222</v>
      </c>
      <c r="P3" s="62"/>
      <c r="Q3" s="326"/>
      <c r="R3" s="326"/>
      <c r="S3" s="326"/>
      <c r="T3" s="326"/>
      <c r="U3" s="62"/>
    </row>
    <row r="4" spans="1:21" ht="18" customHeight="1">
      <c r="A4" s="26">
        <v>2</v>
      </c>
      <c r="B4" s="240" t="s">
        <v>12</v>
      </c>
      <c r="C4" s="169" t="s">
        <v>240</v>
      </c>
      <c r="D4" s="86">
        <v>3</v>
      </c>
      <c r="E4" s="158">
        <f aca="true" t="shared" si="0" ref="E4:E15">D4+5</f>
        <v>8</v>
      </c>
      <c r="F4" s="158">
        <f aca="true" t="shared" si="1" ref="F4:F14">E4+5</f>
        <v>13</v>
      </c>
      <c r="G4" s="94" t="s">
        <v>240</v>
      </c>
      <c r="H4" s="161">
        <f>D4+20</f>
        <v>23</v>
      </c>
      <c r="I4" s="177">
        <f aca="true" t="shared" si="2" ref="I4:I15">H4+5</f>
        <v>28</v>
      </c>
      <c r="J4" s="86">
        <f aca="true" t="shared" si="3" ref="J4:J8">F4+20</f>
        <v>33</v>
      </c>
      <c r="K4" s="159" t="s">
        <v>240</v>
      </c>
      <c r="L4" s="158">
        <f aca="true" t="shared" si="4" ref="L4:L11">H4+20</f>
        <v>43</v>
      </c>
      <c r="M4" s="157">
        <f aca="true" t="shared" si="5" ref="M4:M8">I4+20</f>
        <v>48</v>
      </c>
      <c r="N4" s="158">
        <f aca="true" t="shared" si="6" ref="N4:N7">J4+20</f>
        <v>53</v>
      </c>
      <c r="O4" s="181" t="s">
        <v>233</v>
      </c>
      <c r="P4" s="62"/>
      <c r="Q4" s="326"/>
      <c r="R4" s="326"/>
      <c r="S4" s="326"/>
      <c r="T4" s="326"/>
      <c r="U4" s="62"/>
    </row>
    <row r="5" spans="1:21" ht="18" customHeight="1">
      <c r="A5" s="26">
        <v>3</v>
      </c>
      <c r="B5" s="240" t="s">
        <v>15</v>
      </c>
      <c r="C5" s="169">
        <v>2</v>
      </c>
      <c r="D5" s="86">
        <v>5</v>
      </c>
      <c r="E5" s="158">
        <f t="shared" si="0"/>
        <v>10</v>
      </c>
      <c r="F5" s="158">
        <f t="shared" si="1"/>
        <v>15</v>
      </c>
      <c r="G5" s="94">
        <f>C5+20</f>
        <v>22</v>
      </c>
      <c r="H5" s="161">
        <f aca="true" t="shared" si="7" ref="H5:H15">D5+20</f>
        <v>25</v>
      </c>
      <c r="I5" s="177">
        <f t="shared" si="2"/>
        <v>30</v>
      </c>
      <c r="J5" s="86">
        <f t="shared" si="3"/>
        <v>35</v>
      </c>
      <c r="K5" s="159">
        <f aca="true" t="shared" si="8" ref="K5:K15">G5+20</f>
        <v>42</v>
      </c>
      <c r="L5" s="158">
        <f t="shared" si="4"/>
        <v>45</v>
      </c>
      <c r="M5" s="157">
        <f t="shared" si="5"/>
        <v>50</v>
      </c>
      <c r="N5" s="158">
        <f t="shared" si="6"/>
        <v>55</v>
      </c>
      <c r="O5" s="327">
        <f>K5-40</f>
        <v>2</v>
      </c>
      <c r="P5" s="62"/>
      <c r="Q5" s="326"/>
      <c r="R5" s="326"/>
      <c r="S5" s="326"/>
      <c r="T5" s="326"/>
      <c r="U5" s="62"/>
    </row>
    <row r="6" spans="1:21" ht="18" customHeight="1">
      <c r="A6" s="26">
        <v>4</v>
      </c>
      <c r="B6" s="240" t="s">
        <v>17</v>
      </c>
      <c r="C6" s="169">
        <v>4</v>
      </c>
      <c r="D6" s="86">
        <v>7</v>
      </c>
      <c r="E6" s="158">
        <f t="shared" si="0"/>
        <v>12</v>
      </c>
      <c r="F6" s="158">
        <f t="shared" si="1"/>
        <v>17</v>
      </c>
      <c r="G6" s="94">
        <f aca="true" t="shared" si="9" ref="G6:G15">C6+20</f>
        <v>24</v>
      </c>
      <c r="H6" s="161">
        <f t="shared" si="7"/>
        <v>27</v>
      </c>
      <c r="I6" s="177">
        <f t="shared" si="2"/>
        <v>32</v>
      </c>
      <c r="J6" s="86">
        <f t="shared" si="3"/>
        <v>37</v>
      </c>
      <c r="K6" s="159">
        <f t="shared" si="8"/>
        <v>44</v>
      </c>
      <c r="L6" s="158">
        <f t="shared" si="4"/>
        <v>47</v>
      </c>
      <c r="M6" s="157">
        <f t="shared" si="5"/>
        <v>52</v>
      </c>
      <c r="N6" s="158">
        <f t="shared" si="6"/>
        <v>57</v>
      </c>
      <c r="O6" s="327">
        <f aca="true" t="shared" si="10" ref="O6:O15">K6-40</f>
        <v>4</v>
      </c>
      <c r="P6" s="62"/>
      <c r="Q6" s="326"/>
      <c r="R6" s="326"/>
      <c r="S6" s="326"/>
      <c r="T6" s="326"/>
      <c r="U6" s="62"/>
    </row>
    <row r="7" spans="1:21" ht="18" customHeight="1">
      <c r="A7" s="26">
        <v>5</v>
      </c>
      <c r="B7" s="240" t="s">
        <v>25</v>
      </c>
      <c r="C7" s="169" t="s">
        <v>241</v>
      </c>
      <c r="D7" s="86">
        <v>9</v>
      </c>
      <c r="E7" s="158">
        <f t="shared" si="0"/>
        <v>14</v>
      </c>
      <c r="F7" s="158">
        <f t="shared" si="1"/>
        <v>19</v>
      </c>
      <c r="G7" s="94" t="s">
        <v>233</v>
      </c>
      <c r="H7" s="161">
        <f t="shared" si="7"/>
        <v>29</v>
      </c>
      <c r="I7" s="177">
        <f t="shared" si="2"/>
        <v>34</v>
      </c>
      <c r="J7" s="86">
        <f t="shared" si="3"/>
        <v>39</v>
      </c>
      <c r="K7" s="159" t="s">
        <v>240</v>
      </c>
      <c r="L7" s="158">
        <f t="shared" si="4"/>
        <v>49</v>
      </c>
      <c r="M7" s="157">
        <f t="shared" si="5"/>
        <v>54</v>
      </c>
      <c r="N7" s="158">
        <f t="shared" si="6"/>
        <v>59</v>
      </c>
      <c r="O7" s="180" t="s">
        <v>233</v>
      </c>
      <c r="P7" s="62"/>
      <c r="Q7" s="326"/>
      <c r="R7" s="326"/>
      <c r="S7" s="326"/>
      <c r="T7" s="326"/>
      <c r="U7" s="62"/>
    </row>
    <row r="8" spans="1:21" ht="18" customHeight="1">
      <c r="A8" s="26">
        <v>6</v>
      </c>
      <c r="B8" s="240" t="s">
        <v>27</v>
      </c>
      <c r="C8" s="169">
        <v>7</v>
      </c>
      <c r="D8" s="86">
        <v>12</v>
      </c>
      <c r="E8" s="158">
        <f t="shared" si="0"/>
        <v>17</v>
      </c>
      <c r="F8" s="158">
        <f t="shared" si="1"/>
        <v>22</v>
      </c>
      <c r="G8" s="94">
        <f t="shared" si="9"/>
        <v>27</v>
      </c>
      <c r="H8" s="161">
        <f t="shared" si="7"/>
        <v>32</v>
      </c>
      <c r="I8" s="177">
        <f t="shared" si="2"/>
        <v>37</v>
      </c>
      <c r="J8" s="86">
        <f t="shared" si="3"/>
        <v>42</v>
      </c>
      <c r="K8" s="159">
        <f t="shared" si="8"/>
        <v>47</v>
      </c>
      <c r="L8" s="158">
        <f t="shared" si="4"/>
        <v>52</v>
      </c>
      <c r="M8" s="157">
        <f t="shared" si="5"/>
        <v>57</v>
      </c>
      <c r="N8" s="196">
        <v>0.5430555555555555</v>
      </c>
      <c r="O8" s="327">
        <f t="shared" si="10"/>
        <v>7</v>
      </c>
      <c r="P8" s="62"/>
      <c r="Q8" s="326"/>
      <c r="R8" s="326"/>
      <c r="S8" s="326"/>
      <c r="T8" s="326"/>
      <c r="U8" s="62"/>
    </row>
    <row r="9" spans="1:21" ht="18" customHeight="1" thickBot="1">
      <c r="A9" s="43">
        <v>7</v>
      </c>
      <c r="B9" s="241" t="s">
        <v>30</v>
      </c>
      <c r="C9" s="632">
        <v>9</v>
      </c>
      <c r="D9" s="87">
        <v>14</v>
      </c>
      <c r="E9" s="248">
        <f t="shared" si="0"/>
        <v>19</v>
      </c>
      <c r="F9" s="248">
        <f t="shared" si="1"/>
        <v>24</v>
      </c>
      <c r="G9" s="633">
        <f t="shared" si="9"/>
        <v>29</v>
      </c>
      <c r="H9" s="171">
        <f t="shared" si="7"/>
        <v>34</v>
      </c>
      <c r="I9" s="178">
        <f t="shared" si="2"/>
        <v>39</v>
      </c>
      <c r="J9" s="87">
        <f>F9+20</f>
        <v>44</v>
      </c>
      <c r="K9" s="633">
        <f t="shared" si="8"/>
        <v>49</v>
      </c>
      <c r="L9" s="248">
        <f t="shared" si="4"/>
        <v>54</v>
      </c>
      <c r="M9" s="343">
        <v>59</v>
      </c>
      <c r="N9" s="248">
        <f aca="true" t="shared" si="11" ref="N9:N14">J9-40</f>
        <v>4</v>
      </c>
      <c r="O9" s="634">
        <f t="shared" si="10"/>
        <v>9</v>
      </c>
      <c r="P9" s="62"/>
      <c r="Q9" s="326"/>
      <c r="R9" s="326"/>
      <c r="S9" s="326"/>
      <c r="T9" s="326"/>
      <c r="U9" s="62"/>
    </row>
    <row r="10" spans="1:21" ht="18" customHeight="1" thickBot="1">
      <c r="A10" s="75">
        <v>8</v>
      </c>
      <c r="B10" s="337" t="s">
        <v>31</v>
      </c>
      <c r="C10" s="338">
        <v>11</v>
      </c>
      <c r="D10" s="91">
        <v>16</v>
      </c>
      <c r="E10" s="163">
        <f t="shared" si="0"/>
        <v>21</v>
      </c>
      <c r="F10" s="163">
        <f t="shared" si="1"/>
        <v>26</v>
      </c>
      <c r="G10" s="95">
        <f t="shared" si="9"/>
        <v>31</v>
      </c>
      <c r="H10" s="339">
        <f t="shared" si="7"/>
        <v>36</v>
      </c>
      <c r="I10" s="340">
        <f t="shared" si="2"/>
        <v>41</v>
      </c>
      <c r="J10" s="91">
        <f aca="true" t="shared" si="12" ref="J10:J14">F10+20</f>
        <v>46</v>
      </c>
      <c r="K10" s="164">
        <f t="shared" si="8"/>
        <v>51</v>
      </c>
      <c r="L10" s="163">
        <f t="shared" si="4"/>
        <v>56</v>
      </c>
      <c r="M10" s="341">
        <v>0.5423611111111112</v>
      </c>
      <c r="N10" s="163">
        <f t="shared" si="11"/>
        <v>6</v>
      </c>
      <c r="O10" s="342">
        <f t="shared" si="10"/>
        <v>11</v>
      </c>
      <c r="P10" s="62"/>
      <c r="Q10" s="326"/>
      <c r="R10" s="326"/>
      <c r="S10" s="326"/>
      <c r="T10" s="326"/>
      <c r="U10" s="62"/>
    </row>
    <row r="11" spans="1:21" ht="18" customHeight="1">
      <c r="A11" s="72">
        <v>9</v>
      </c>
      <c r="B11" s="242" t="s">
        <v>34</v>
      </c>
      <c r="C11" s="244" t="s">
        <v>240</v>
      </c>
      <c r="D11" s="88">
        <v>17</v>
      </c>
      <c r="E11" s="166">
        <f t="shared" si="0"/>
        <v>22</v>
      </c>
      <c r="F11" s="166">
        <f t="shared" si="1"/>
        <v>27</v>
      </c>
      <c r="G11" s="245" t="s">
        <v>233</v>
      </c>
      <c r="H11" s="246">
        <f t="shared" si="7"/>
        <v>37</v>
      </c>
      <c r="I11" s="179">
        <f t="shared" si="2"/>
        <v>42</v>
      </c>
      <c r="J11" s="88">
        <f t="shared" si="12"/>
        <v>47</v>
      </c>
      <c r="K11" s="247" t="s">
        <v>240</v>
      </c>
      <c r="L11" s="166">
        <f t="shared" si="4"/>
        <v>57</v>
      </c>
      <c r="M11" s="98">
        <f>E11-20</f>
        <v>2</v>
      </c>
      <c r="N11" s="166">
        <f t="shared" si="11"/>
        <v>7</v>
      </c>
      <c r="O11" s="249" t="s">
        <v>233</v>
      </c>
      <c r="P11" s="62"/>
      <c r="Q11" s="326"/>
      <c r="R11" s="326"/>
      <c r="S11" s="326"/>
      <c r="T11" s="326"/>
      <c r="U11" s="62"/>
    </row>
    <row r="12" spans="1:21" ht="18" customHeight="1">
      <c r="A12" s="26">
        <v>10</v>
      </c>
      <c r="B12" s="240" t="s">
        <v>37</v>
      </c>
      <c r="C12" s="169" t="s">
        <v>241</v>
      </c>
      <c r="D12" s="86">
        <v>18</v>
      </c>
      <c r="E12" s="158">
        <f t="shared" si="0"/>
        <v>23</v>
      </c>
      <c r="F12" s="158">
        <f t="shared" si="1"/>
        <v>28</v>
      </c>
      <c r="G12" s="94" t="s">
        <v>233</v>
      </c>
      <c r="H12" s="161">
        <f t="shared" si="7"/>
        <v>38</v>
      </c>
      <c r="I12" s="177">
        <f t="shared" si="2"/>
        <v>43</v>
      </c>
      <c r="J12" s="86">
        <f t="shared" si="12"/>
        <v>48</v>
      </c>
      <c r="K12" s="159" t="s">
        <v>240</v>
      </c>
      <c r="L12" s="158">
        <v>58</v>
      </c>
      <c r="M12" s="157">
        <f aca="true" t="shared" si="13" ref="M12:M15">E12-20</f>
        <v>3</v>
      </c>
      <c r="N12" s="158">
        <f t="shared" si="11"/>
        <v>8</v>
      </c>
      <c r="O12" s="180" t="s">
        <v>233</v>
      </c>
      <c r="P12" s="62"/>
      <c r="Q12" s="326"/>
      <c r="R12" s="326"/>
      <c r="S12" s="326"/>
      <c r="T12" s="326"/>
      <c r="U12" s="62"/>
    </row>
    <row r="13" spans="1:21" ht="18" customHeight="1">
      <c r="A13" s="26">
        <v>11</v>
      </c>
      <c r="B13" s="240" t="s">
        <v>38</v>
      </c>
      <c r="C13" s="169">
        <v>14</v>
      </c>
      <c r="D13" s="86">
        <v>20</v>
      </c>
      <c r="E13" s="158">
        <f t="shared" si="0"/>
        <v>25</v>
      </c>
      <c r="F13" s="158">
        <f t="shared" si="1"/>
        <v>30</v>
      </c>
      <c r="G13" s="94">
        <f t="shared" si="9"/>
        <v>34</v>
      </c>
      <c r="H13" s="161">
        <f t="shared" si="7"/>
        <v>40</v>
      </c>
      <c r="I13" s="177">
        <f t="shared" si="2"/>
        <v>45</v>
      </c>
      <c r="J13" s="86">
        <f t="shared" si="12"/>
        <v>50</v>
      </c>
      <c r="K13" s="159">
        <f t="shared" si="8"/>
        <v>54</v>
      </c>
      <c r="L13" s="196">
        <v>0.5416666666666666</v>
      </c>
      <c r="M13" s="157">
        <f t="shared" si="13"/>
        <v>5</v>
      </c>
      <c r="N13" s="158">
        <f t="shared" si="11"/>
        <v>10</v>
      </c>
      <c r="O13" s="327">
        <f t="shared" si="10"/>
        <v>14</v>
      </c>
      <c r="P13" s="62"/>
      <c r="Q13" s="326"/>
      <c r="R13" s="326"/>
      <c r="S13" s="326"/>
      <c r="T13" s="326"/>
      <c r="U13" s="62"/>
    </row>
    <row r="14" spans="1:21" ht="18" customHeight="1">
      <c r="A14" s="26">
        <v>12</v>
      </c>
      <c r="B14" s="240" t="s">
        <v>41</v>
      </c>
      <c r="C14" s="169" t="s">
        <v>241</v>
      </c>
      <c r="D14" s="86">
        <v>21</v>
      </c>
      <c r="E14" s="158">
        <f t="shared" si="0"/>
        <v>26</v>
      </c>
      <c r="F14" s="158">
        <f t="shared" si="1"/>
        <v>31</v>
      </c>
      <c r="G14" s="94" t="s">
        <v>233</v>
      </c>
      <c r="H14" s="161">
        <f t="shared" si="7"/>
        <v>41</v>
      </c>
      <c r="I14" s="177">
        <f t="shared" si="2"/>
        <v>46</v>
      </c>
      <c r="J14" s="86">
        <f t="shared" si="12"/>
        <v>51</v>
      </c>
      <c r="K14" s="159" t="s">
        <v>240</v>
      </c>
      <c r="L14" s="158">
        <v>1</v>
      </c>
      <c r="M14" s="157">
        <f t="shared" si="13"/>
        <v>6</v>
      </c>
      <c r="N14" s="158">
        <f t="shared" si="11"/>
        <v>11</v>
      </c>
      <c r="O14" s="180" t="s">
        <v>233</v>
      </c>
      <c r="P14" s="62"/>
      <c r="Q14" s="326"/>
      <c r="R14" s="326"/>
      <c r="S14" s="326"/>
      <c r="T14" s="326"/>
      <c r="U14" s="62"/>
    </row>
    <row r="15" spans="1:21" ht="18" customHeight="1" thickBot="1">
      <c r="A15" s="43">
        <v>13</v>
      </c>
      <c r="B15" s="241" t="s">
        <v>42</v>
      </c>
      <c r="C15" s="620">
        <v>16</v>
      </c>
      <c r="D15" s="90">
        <v>23</v>
      </c>
      <c r="E15" s="173">
        <f t="shared" si="0"/>
        <v>28</v>
      </c>
      <c r="F15" s="621">
        <v>36</v>
      </c>
      <c r="G15" s="362">
        <f t="shared" si="9"/>
        <v>36</v>
      </c>
      <c r="H15" s="622">
        <f t="shared" si="7"/>
        <v>43</v>
      </c>
      <c r="I15" s="623">
        <f t="shared" si="2"/>
        <v>48</v>
      </c>
      <c r="J15" s="360">
        <v>56</v>
      </c>
      <c r="K15" s="362">
        <f t="shared" si="8"/>
        <v>56</v>
      </c>
      <c r="L15" s="173">
        <v>3</v>
      </c>
      <c r="M15" s="486">
        <f t="shared" si="13"/>
        <v>8</v>
      </c>
      <c r="N15" s="621">
        <v>16</v>
      </c>
      <c r="O15" s="624">
        <f t="shared" si="10"/>
        <v>16</v>
      </c>
      <c r="P15" s="62"/>
      <c r="Q15" s="326"/>
      <c r="R15" s="326"/>
      <c r="S15" s="326"/>
      <c r="T15" s="326"/>
      <c r="U15" s="62"/>
    </row>
    <row r="16" spans="1:21" ht="18" customHeight="1" thickBot="1">
      <c r="A16" s="75" t="s">
        <v>238</v>
      </c>
      <c r="B16" s="337" t="s">
        <v>177</v>
      </c>
      <c r="C16" s="630">
        <v>19</v>
      </c>
      <c r="D16" s="84" t="s">
        <v>242</v>
      </c>
      <c r="E16" s="339">
        <v>31</v>
      </c>
      <c r="F16" s="163">
        <v>39</v>
      </c>
      <c r="G16" s="95" t="s">
        <v>242</v>
      </c>
      <c r="H16" s="339">
        <v>46</v>
      </c>
      <c r="I16" s="84" t="s">
        <v>242</v>
      </c>
      <c r="J16" s="84" t="s">
        <v>242</v>
      </c>
      <c r="K16" s="631">
        <v>59</v>
      </c>
      <c r="L16" s="339">
        <v>6</v>
      </c>
      <c r="M16" s="84" t="s">
        <v>242</v>
      </c>
      <c r="N16" s="163">
        <v>19</v>
      </c>
      <c r="O16" s="373" t="s">
        <v>242</v>
      </c>
      <c r="P16" s="62"/>
      <c r="Q16" s="326"/>
      <c r="R16" s="326"/>
      <c r="S16" s="326"/>
      <c r="T16" s="326"/>
      <c r="U16" s="62"/>
    </row>
    <row r="17" spans="1:21" ht="18" customHeight="1">
      <c r="A17" s="72">
        <v>14</v>
      </c>
      <c r="B17" s="242" t="s">
        <v>43</v>
      </c>
      <c r="C17" s="625" t="s">
        <v>243</v>
      </c>
      <c r="D17" s="92">
        <v>25</v>
      </c>
      <c r="E17" s="626" t="s">
        <v>242</v>
      </c>
      <c r="F17" s="626" t="s">
        <v>242</v>
      </c>
      <c r="G17" s="100">
        <v>38</v>
      </c>
      <c r="H17" s="626" t="s">
        <v>242</v>
      </c>
      <c r="I17" s="627">
        <v>50</v>
      </c>
      <c r="J17" s="628">
        <v>58</v>
      </c>
      <c r="K17" s="629" t="s">
        <v>242</v>
      </c>
      <c r="L17" s="626" t="s">
        <v>242</v>
      </c>
      <c r="M17" s="85">
        <v>10</v>
      </c>
      <c r="N17" s="626" t="s">
        <v>242</v>
      </c>
      <c r="O17" s="405">
        <v>18</v>
      </c>
      <c r="P17" s="62"/>
      <c r="Q17" s="326"/>
      <c r="R17" s="326"/>
      <c r="S17" s="326"/>
      <c r="T17" s="326"/>
      <c r="U17" s="62"/>
    </row>
    <row r="18" spans="1:21" ht="18" customHeight="1">
      <c r="A18" s="26">
        <v>15</v>
      </c>
      <c r="B18" s="240" t="s">
        <v>47</v>
      </c>
      <c r="C18" s="169" t="s">
        <v>242</v>
      </c>
      <c r="D18" s="86">
        <v>28</v>
      </c>
      <c r="E18" s="161" t="s">
        <v>242</v>
      </c>
      <c r="F18" s="161" t="s">
        <v>242</v>
      </c>
      <c r="G18" s="94">
        <v>41</v>
      </c>
      <c r="H18" s="161" t="s">
        <v>242</v>
      </c>
      <c r="I18" s="177">
        <v>53</v>
      </c>
      <c r="J18" s="89">
        <v>0.5423611111111112</v>
      </c>
      <c r="K18" s="159" t="s">
        <v>242</v>
      </c>
      <c r="L18" s="161" t="s">
        <v>242</v>
      </c>
      <c r="M18" s="83">
        <v>13</v>
      </c>
      <c r="N18" s="161" t="s">
        <v>242</v>
      </c>
      <c r="O18" s="181">
        <v>21</v>
      </c>
      <c r="P18" s="62"/>
      <c r="Q18" s="326"/>
      <c r="R18" s="326"/>
      <c r="S18" s="326"/>
      <c r="T18" s="326"/>
      <c r="U18" s="62"/>
    </row>
    <row r="19" spans="1:21" ht="18" customHeight="1" thickBot="1">
      <c r="A19" s="27">
        <v>16</v>
      </c>
      <c r="B19" s="243" t="s">
        <v>49</v>
      </c>
      <c r="C19" s="170" t="s">
        <v>242</v>
      </c>
      <c r="D19" s="87">
        <v>30</v>
      </c>
      <c r="E19" s="171" t="s">
        <v>242</v>
      </c>
      <c r="F19" s="171" t="s">
        <v>242</v>
      </c>
      <c r="G19" s="97">
        <v>43</v>
      </c>
      <c r="H19" s="171" t="s">
        <v>242</v>
      </c>
      <c r="I19" s="178">
        <v>55</v>
      </c>
      <c r="J19" s="87">
        <v>3</v>
      </c>
      <c r="K19" s="172" t="s">
        <v>242</v>
      </c>
      <c r="L19" s="171" t="s">
        <v>242</v>
      </c>
      <c r="M19" s="328">
        <v>15</v>
      </c>
      <c r="N19" s="171" t="s">
        <v>242</v>
      </c>
      <c r="O19" s="182">
        <v>23</v>
      </c>
      <c r="P19" s="62"/>
      <c r="Q19" s="326"/>
      <c r="R19" s="326"/>
      <c r="S19" s="326"/>
      <c r="T19" s="326"/>
      <c r="U19" s="62"/>
    </row>
    <row r="20" spans="2:21" s="58" customFormat="1" ht="18" customHeight="1" thickBot="1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19" s="58" customFormat="1" ht="21.75" customHeight="1" thickBot="1">
      <c r="A21" s="571" t="s">
        <v>402</v>
      </c>
      <c r="B21" s="572"/>
      <c r="C21" s="351" t="s">
        <v>246</v>
      </c>
      <c r="D21" s="101" t="s">
        <v>245</v>
      </c>
      <c r="E21" s="91" t="s">
        <v>246</v>
      </c>
      <c r="F21" s="91" t="s">
        <v>246</v>
      </c>
      <c r="G21" s="164" t="s">
        <v>245</v>
      </c>
      <c r="H21" s="101" t="s">
        <v>245</v>
      </c>
      <c r="I21" s="91" t="s">
        <v>246</v>
      </c>
      <c r="J21" s="101" t="s">
        <v>245</v>
      </c>
      <c r="K21" s="95" t="s">
        <v>246</v>
      </c>
      <c r="L21" s="101" t="s">
        <v>245</v>
      </c>
      <c r="M21" s="101" t="s">
        <v>245</v>
      </c>
      <c r="N21" s="91" t="s">
        <v>246</v>
      </c>
      <c r="O21" s="164" t="s">
        <v>245</v>
      </c>
      <c r="P21" s="101" t="s">
        <v>245</v>
      </c>
      <c r="Q21" s="91" t="s">
        <v>246</v>
      </c>
      <c r="R21" s="101" t="s">
        <v>245</v>
      </c>
      <c r="S21" s="373" t="s">
        <v>246</v>
      </c>
    </row>
    <row r="22" spans="1:19" s="58" customFormat="1" ht="18" customHeight="1">
      <c r="A22" s="29">
        <v>1</v>
      </c>
      <c r="B22" s="65" t="s">
        <v>11</v>
      </c>
      <c r="C22" s="365">
        <v>0.31180555555555556</v>
      </c>
      <c r="D22" s="80">
        <v>30</v>
      </c>
      <c r="E22" s="88">
        <f>D22+3</f>
        <v>33</v>
      </c>
      <c r="F22" s="82">
        <v>38</v>
      </c>
      <c r="G22" s="344">
        <v>44</v>
      </c>
      <c r="H22" s="49">
        <f>F22+8</f>
        <v>46</v>
      </c>
      <c r="I22" s="88">
        <f>H22+4</f>
        <v>50</v>
      </c>
      <c r="J22" s="49">
        <f>I22+4</f>
        <v>54</v>
      </c>
      <c r="K22" s="345">
        <v>0</v>
      </c>
      <c r="L22" s="49">
        <v>2</v>
      </c>
      <c r="M22" s="49">
        <f>L22+4</f>
        <v>6</v>
      </c>
      <c r="N22" s="88">
        <f>M22+4</f>
        <v>10</v>
      </c>
      <c r="O22" s="81">
        <f>K22+16</f>
        <v>16</v>
      </c>
      <c r="P22" s="49">
        <f>N22+8</f>
        <v>18</v>
      </c>
      <c r="Q22" s="88">
        <f>P22+4</f>
        <v>22</v>
      </c>
      <c r="R22" s="49">
        <f>Q22+4</f>
        <v>26</v>
      </c>
      <c r="S22" s="249">
        <f>O22+16</f>
        <v>32</v>
      </c>
    </row>
    <row r="23" spans="1:19" s="58" customFormat="1" ht="18" customHeight="1">
      <c r="A23" s="18">
        <v>2</v>
      </c>
      <c r="B23" s="19" t="s">
        <v>12</v>
      </c>
      <c r="C23" s="93" t="s">
        <v>241</v>
      </c>
      <c r="D23" s="346">
        <v>32</v>
      </c>
      <c r="E23" s="86">
        <f aca="true" t="shared" si="14" ref="E23:E34">D23+3</f>
        <v>35</v>
      </c>
      <c r="F23" s="83">
        <v>40</v>
      </c>
      <c r="G23" s="335" t="s">
        <v>233</v>
      </c>
      <c r="H23" s="37">
        <f aca="true" t="shared" si="15" ref="H23:H28">F23+8</f>
        <v>48</v>
      </c>
      <c r="I23" s="86">
        <f aca="true" t="shared" si="16" ref="I23:J34">H23+4</f>
        <v>52</v>
      </c>
      <c r="J23" s="37">
        <f t="shared" si="16"/>
        <v>56</v>
      </c>
      <c r="K23" s="334" t="s">
        <v>233</v>
      </c>
      <c r="L23" s="37">
        <v>4</v>
      </c>
      <c r="M23" s="37">
        <f aca="true" t="shared" si="17" ref="M23:M33">L23+4</f>
        <v>8</v>
      </c>
      <c r="N23" s="86">
        <f aca="true" t="shared" si="18" ref="N23:N33">M23+4</f>
        <v>12</v>
      </c>
      <c r="O23" s="335" t="s">
        <v>233</v>
      </c>
      <c r="P23" s="37">
        <f aca="true" t="shared" si="19" ref="P23:P33">N23+8</f>
        <v>20</v>
      </c>
      <c r="Q23" s="86">
        <f aca="true" t="shared" si="20" ref="Q23:Q34">P23+4</f>
        <v>24</v>
      </c>
      <c r="R23" s="37">
        <f aca="true" t="shared" si="21" ref="R23:R33">Q23+4</f>
        <v>28</v>
      </c>
      <c r="S23" s="180" t="s">
        <v>233</v>
      </c>
    </row>
    <row r="24" spans="1:19" s="58" customFormat="1" ht="18" customHeight="1">
      <c r="A24" s="18">
        <v>3</v>
      </c>
      <c r="B24" s="19" t="s">
        <v>15</v>
      </c>
      <c r="C24" s="366">
        <v>32</v>
      </c>
      <c r="D24" s="346">
        <v>34</v>
      </c>
      <c r="E24" s="86">
        <f t="shared" si="14"/>
        <v>37</v>
      </c>
      <c r="F24" s="83">
        <v>42</v>
      </c>
      <c r="G24" s="66">
        <f>C24+15</f>
        <v>47</v>
      </c>
      <c r="H24" s="37">
        <f t="shared" si="15"/>
        <v>50</v>
      </c>
      <c r="I24" s="86">
        <f t="shared" si="16"/>
        <v>54</v>
      </c>
      <c r="J24" s="37">
        <f t="shared" si="16"/>
        <v>58</v>
      </c>
      <c r="K24" s="347">
        <v>3</v>
      </c>
      <c r="L24" s="37">
        <v>6</v>
      </c>
      <c r="M24" s="37">
        <f t="shared" si="17"/>
        <v>10</v>
      </c>
      <c r="N24" s="86">
        <f t="shared" si="18"/>
        <v>14</v>
      </c>
      <c r="O24" s="66">
        <f aca="true" t="shared" si="22" ref="O24:O34">K24+16</f>
        <v>19</v>
      </c>
      <c r="P24" s="37">
        <f t="shared" si="19"/>
        <v>22</v>
      </c>
      <c r="Q24" s="86">
        <f t="shared" si="20"/>
        <v>26</v>
      </c>
      <c r="R24" s="37">
        <f t="shared" si="21"/>
        <v>30</v>
      </c>
      <c r="S24" s="180">
        <f aca="true" t="shared" si="23" ref="S24:S34">O24+16</f>
        <v>35</v>
      </c>
    </row>
    <row r="25" spans="1:19" s="58" customFormat="1" ht="18" customHeight="1">
      <c r="A25" s="18">
        <v>4</v>
      </c>
      <c r="B25" s="19" t="s">
        <v>17</v>
      </c>
      <c r="C25" s="366">
        <v>34</v>
      </c>
      <c r="D25" s="346">
        <v>36</v>
      </c>
      <c r="E25" s="86">
        <f t="shared" si="14"/>
        <v>39</v>
      </c>
      <c r="F25" s="83">
        <v>44</v>
      </c>
      <c r="G25" s="66">
        <f aca="true" t="shared" si="24" ref="G25:G32">C25+15</f>
        <v>49</v>
      </c>
      <c r="H25" s="37">
        <f t="shared" si="15"/>
        <v>52</v>
      </c>
      <c r="I25" s="86">
        <f t="shared" si="16"/>
        <v>56</v>
      </c>
      <c r="J25" s="37">
        <v>0</v>
      </c>
      <c r="K25" s="347">
        <v>5</v>
      </c>
      <c r="L25" s="37">
        <v>8</v>
      </c>
      <c r="M25" s="37">
        <f t="shared" si="17"/>
        <v>12</v>
      </c>
      <c r="N25" s="86">
        <f t="shared" si="18"/>
        <v>16</v>
      </c>
      <c r="O25" s="66">
        <f t="shared" si="22"/>
        <v>21</v>
      </c>
      <c r="P25" s="37">
        <f t="shared" si="19"/>
        <v>24</v>
      </c>
      <c r="Q25" s="86">
        <f t="shared" si="20"/>
        <v>28</v>
      </c>
      <c r="R25" s="37">
        <f t="shared" si="21"/>
        <v>32</v>
      </c>
      <c r="S25" s="180">
        <f t="shared" si="23"/>
        <v>37</v>
      </c>
    </row>
    <row r="26" spans="1:19" s="58" customFormat="1" ht="18" customHeight="1">
      <c r="A26" s="18">
        <v>5</v>
      </c>
      <c r="B26" s="19" t="s">
        <v>25</v>
      </c>
      <c r="C26" s="93" t="s">
        <v>241</v>
      </c>
      <c r="D26" s="346">
        <v>38</v>
      </c>
      <c r="E26" s="86">
        <f t="shared" si="14"/>
        <v>41</v>
      </c>
      <c r="F26" s="83">
        <v>46</v>
      </c>
      <c r="G26" s="335" t="s">
        <v>233</v>
      </c>
      <c r="H26" s="37">
        <f t="shared" si="15"/>
        <v>54</v>
      </c>
      <c r="I26" s="86">
        <f t="shared" si="16"/>
        <v>58</v>
      </c>
      <c r="J26" s="37">
        <v>2</v>
      </c>
      <c r="K26" s="334" t="s">
        <v>233</v>
      </c>
      <c r="L26" s="37">
        <f aca="true" t="shared" si="25" ref="L26:L33">J26+8</f>
        <v>10</v>
      </c>
      <c r="M26" s="37">
        <f t="shared" si="17"/>
        <v>14</v>
      </c>
      <c r="N26" s="86">
        <f t="shared" si="18"/>
        <v>18</v>
      </c>
      <c r="O26" s="335" t="s">
        <v>233</v>
      </c>
      <c r="P26" s="37">
        <f t="shared" si="19"/>
        <v>26</v>
      </c>
      <c r="Q26" s="86">
        <f t="shared" si="20"/>
        <v>30</v>
      </c>
      <c r="R26" s="37">
        <f t="shared" si="21"/>
        <v>34</v>
      </c>
      <c r="S26" s="180" t="s">
        <v>233</v>
      </c>
    </row>
    <row r="27" spans="1:19" s="58" customFormat="1" ht="18" customHeight="1">
      <c r="A27" s="18">
        <v>6</v>
      </c>
      <c r="B27" s="19" t="s">
        <v>27</v>
      </c>
      <c r="C27" s="366">
        <v>37</v>
      </c>
      <c r="D27" s="346">
        <v>41</v>
      </c>
      <c r="E27" s="86">
        <f t="shared" si="14"/>
        <v>44</v>
      </c>
      <c r="F27" s="83">
        <v>49</v>
      </c>
      <c r="G27" s="66">
        <f t="shared" si="24"/>
        <v>52</v>
      </c>
      <c r="H27" s="37">
        <f t="shared" si="15"/>
        <v>57</v>
      </c>
      <c r="I27" s="86">
        <v>1</v>
      </c>
      <c r="J27" s="37">
        <f aca="true" t="shared" si="26" ref="J27:J33">I27+4</f>
        <v>5</v>
      </c>
      <c r="K27" s="347">
        <v>8</v>
      </c>
      <c r="L27" s="37">
        <f t="shared" si="25"/>
        <v>13</v>
      </c>
      <c r="M27" s="37">
        <f t="shared" si="17"/>
        <v>17</v>
      </c>
      <c r="N27" s="86">
        <f t="shared" si="18"/>
        <v>21</v>
      </c>
      <c r="O27" s="66">
        <f t="shared" si="22"/>
        <v>24</v>
      </c>
      <c r="P27" s="37">
        <f t="shared" si="19"/>
        <v>29</v>
      </c>
      <c r="Q27" s="86">
        <f t="shared" si="20"/>
        <v>33</v>
      </c>
      <c r="R27" s="37">
        <f t="shared" si="21"/>
        <v>37</v>
      </c>
      <c r="S27" s="180">
        <f t="shared" si="23"/>
        <v>40</v>
      </c>
    </row>
    <row r="28" spans="1:19" s="58" customFormat="1" ht="18" customHeight="1" thickBot="1">
      <c r="A28" s="32">
        <v>7</v>
      </c>
      <c r="B28" s="45" t="s">
        <v>30</v>
      </c>
      <c r="C28" s="368">
        <v>39</v>
      </c>
      <c r="D28" s="352">
        <v>43</v>
      </c>
      <c r="E28" s="642">
        <f t="shared" si="14"/>
        <v>46</v>
      </c>
      <c r="F28" s="643">
        <v>51</v>
      </c>
      <c r="G28" s="637">
        <f t="shared" si="24"/>
        <v>54</v>
      </c>
      <c r="H28" s="71">
        <f t="shared" si="15"/>
        <v>59</v>
      </c>
      <c r="I28" s="642">
        <v>3</v>
      </c>
      <c r="J28" s="642">
        <f t="shared" si="26"/>
        <v>7</v>
      </c>
      <c r="K28" s="638">
        <v>10</v>
      </c>
      <c r="L28" s="642">
        <f t="shared" si="25"/>
        <v>15</v>
      </c>
      <c r="M28" s="642">
        <f t="shared" si="17"/>
        <v>19</v>
      </c>
      <c r="N28" s="90">
        <f t="shared" si="18"/>
        <v>23</v>
      </c>
      <c r="O28" s="353">
        <f t="shared" si="22"/>
        <v>26</v>
      </c>
      <c r="P28" s="642">
        <f t="shared" si="19"/>
        <v>31</v>
      </c>
      <c r="Q28" s="90">
        <f t="shared" si="20"/>
        <v>35</v>
      </c>
      <c r="R28" s="642">
        <f t="shared" si="21"/>
        <v>39</v>
      </c>
      <c r="S28" s="639">
        <f t="shared" si="23"/>
        <v>42</v>
      </c>
    </row>
    <row r="29" spans="1:19" s="58" customFormat="1" ht="18" customHeight="1" thickBot="1">
      <c r="A29" s="369">
        <v>8</v>
      </c>
      <c r="B29" s="78" t="s">
        <v>31</v>
      </c>
      <c r="C29" s="370">
        <v>41</v>
      </c>
      <c r="D29" s="356">
        <v>45</v>
      </c>
      <c r="E29" s="91">
        <f t="shared" si="14"/>
        <v>48</v>
      </c>
      <c r="F29" s="84">
        <v>53</v>
      </c>
      <c r="G29" s="77">
        <f t="shared" si="24"/>
        <v>56</v>
      </c>
      <c r="H29" s="76">
        <v>1</v>
      </c>
      <c r="I29" s="91">
        <f t="shared" si="16"/>
        <v>5</v>
      </c>
      <c r="J29" s="76">
        <f t="shared" si="26"/>
        <v>9</v>
      </c>
      <c r="K29" s="357">
        <v>12</v>
      </c>
      <c r="L29" s="76">
        <f t="shared" si="25"/>
        <v>17</v>
      </c>
      <c r="M29" s="76">
        <f t="shared" si="17"/>
        <v>21</v>
      </c>
      <c r="N29" s="91">
        <f t="shared" si="18"/>
        <v>25</v>
      </c>
      <c r="O29" s="77">
        <f t="shared" si="22"/>
        <v>28</v>
      </c>
      <c r="P29" s="76">
        <f t="shared" si="19"/>
        <v>33</v>
      </c>
      <c r="Q29" s="91">
        <f t="shared" si="20"/>
        <v>37</v>
      </c>
      <c r="R29" s="76">
        <f t="shared" si="21"/>
        <v>41</v>
      </c>
      <c r="S29" s="373">
        <f t="shared" si="23"/>
        <v>44</v>
      </c>
    </row>
    <row r="30" spans="1:19" s="58" customFormat="1" ht="18" customHeight="1">
      <c r="A30" s="206">
        <v>9</v>
      </c>
      <c r="B30" s="74" t="s">
        <v>34</v>
      </c>
      <c r="C30" s="96" t="s">
        <v>241</v>
      </c>
      <c r="D30" s="349">
        <v>46</v>
      </c>
      <c r="E30" s="92">
        <f t="shared" si="14"/>
        <v>49</v>
      </c>
      <c r="F30" s="85">
        <v>54</v>
      </c>
      <c r="G30" s="354" t="s">
        <v>233</v>
      </c>
      <c r="H30" s="73">
        <v>2</v>
      </c>
      <c r="I30" s="92">
        <f t="shared" si="16"/>
        <v>6</v>
      </c>
      <c r="J30" s="73">
        <f t="shared" si="26"/>
        <v>10</v>
      </c>
      <c r="K30" s="355" t="s">
        <v>233</v>
      </c>
      <c r="L30" s="73">
        <f t="shared" si="25"/>
        <v>18</v>
      </c>
      <c r="M30" s="73">
        <f t="shared" si="17"/>
        <v>22</v>
      </c>
      <c r="N30" s="92">
        <f t="shared" si="18"/>
        <v>26</v>
      </c>
      <c r="O30" s="354" t="s">
        <v>233</v>
      </c>
      <c r="P30" s="73">
        <f t="shared" si="19"/>
        <v>34</v>
      </c>
      <c r="Q30" s="92">
        <f t="shared" si="20"/>
        <v>38</v>
      </c>
      <c r="R30" s="73">
        <f t="shared" si="21"/>
        <v>42</v>
      </c>
      <c r="S30" s="405" t="s">
        <v>233</v>
      </c>
    </row>
    <row r="31" spans="1:19" s="58" customFormat="1" ht="18" customHeight="1">
      <c r="A31" s="18">
        <v>10</v>
      </c>
      <c r="B31" s="19" t="s">
        <v>37</v>
      </c>
      <c r="C31" s="93" t="s">
        <v>241</v>
      </c>
      <c r="D31" s="346">
        <v>47</v>
      </c>
      <c r="E31" s="86">
        <f t="shared" si="14"/>
        <v>50</v>
      </c>
      <c r="F31" s="83">
        <v>55</v>
      </c>
      <c r="G31" s="335" t="s">
        <v>233</v>
      </c>
      <c r="H31" s="37">
        <v>3</v>
      </c>
      <c r="I31" s="86">
        <f t="shared" si="16"/>
        <v>7</v>
      </c>
      <c r="J31" s="37">
        <f t="shared" si="26"/>
        <v>11</v>
      </c>
      <c r="K31" s="334" t="s">
        <v>233</v>
      </c>
      <c r="L31" s="37">
        <f t="shared" si="25"/>
        <v>19</v>
      </c>
      <c r="M31" s="37">
        <f t="shared" si="17"/>
        <v>23</v>
      </c>
      <c r="N31" s="86">
        <f t="shared" si="18"/>
        <v>27</v>
      </c>
      <c r="O31" s="335" t="s">
        <v>233</v>
      </c>
      <c r="P31" s="37">
        <f t="shared" si="19"/>
        <v>35</v>
      </c>
      <c r="Q31" s="86">
        <f t="shared" si="20"/>
        <v>39</v>
      </c>
      <c r="R31" s="37">
        <f t="shared" si="21"/>
        <v>43</v>
      </c>
      <c r="S31" s="180" t="s">
        <v>233</v>
      </c>
    </row>
    <row r="32" spans="1:19" s="58" customFormat="1" ht="18" customHeight="1">
      <c r="A32" s="18">
        <v>11</v>
      </c>
      <c r="B32" s="19" t="s">
        <v>38</v>
      </c>
      <c r="C32" s="366">
        <v>44</v>
      </c>
      <c r="D32" s="346">
        <v>49</v>
      </c>
      <c r="E32" s="86">
        <f t="shared" si="14"/>
        <v>52</v>
      </c>
      <c r="F32" s="83">
        <v>57</v>
      </c>
      <c r="G32" s="66">
        <f t="shared" si="24"/>
        <v>59</v>
      </c>
      <c r="H32" s="37">
        <v>5</v>
      </c>
      <c r="I32" s="86">
        <f t="shared" si="16"/>
        <v>9</v>
      </c>
      <c r="J32" s="37">
        <f t="shared" si="26"/>
        <v>13</v>
      </c>
      <c r="K32" s="347">
        <v>15</v>
      </c>
      <c r="L32" s="37">
        <f t="shared" si="25"/>
        <v>21</v>
      </c>
      <c r="M32" s="37">
        <f t="shared" si="17"/>
        <v>25</v>
      </c>
      <c r="N32" s="86">
        <f t="shared" si="18"/>
        <v>29</v>
      </c>
      <c r="O32" s="66">
        <f t="shared" si="22"/>
        <v>31</v>
      </c>
      <c r="P32" s="37">
        <f t="shared" si="19"/>
        <v>37</v>
      </c>
      <c r="Q32" s="86">
        <f t="shared" si="20"/>
        <v>41</v>
      </c>
      <c r="R32" s="37">
        <f t="shared" si="21"/>
        <v>45</v>
      </c>
      <c r="S32" s="180">
        <f t="shared" si="23"/>
        <v>47</v>
      </c>
    </row>
    <row r="33" spans="1:19" s="58" customFormat="1" ht="18" customHeight="1">
      <c r="A33" s="18">
        <v>12</v>
      </c>
      <c r="B33" s="19" t="s">
        <v>41</v>
      </c>
      <c r="C33" s="93" t="s">
        <v>241</v>
      </c>
      <c r="D33" s="346">
        <v>50</v>
      </c>
      <c r="E33" s="86">
        <f t="shared" si="14"/>
        <v>53</v>
      </c>
      <c r="F33" s="83">
        <v>58</v>
      </c>
      <c r="G33" s="335" t="s">
        <v>233</v>
      </c>
      <c r="H33" s="37">
        <v>6</v>
      </c>
      <c r="I33" s="86">
        <f t="shared" si="16"/>
        <v>10</v>
      </c>
      <c r="J33" s="37">
        <f t="shared" si="26"/>
        <v>14</v>
      </c>
      <c r="K33" s="334" t="s">
        <v>233</v>
      </c>
      <c r="L33" s="37">
        <f t="shared" si="25"/>
        <v>22</v>
      </c>
      <c r="M33" s="37">
        <f t="shared" si="17"/>
        <v>26</v>
      </c>
      <c r="N33" s="86">
        <f t="shared" si="18"/>
        <v>30</v>
      </c>
      <c r="O33" s="335" t="s">
        <v>233</v>
      </c>
      <c r="P33" s="37">
        <f t="shared" si="19"/>
        <v>38</v>
      </c>
      <c r="Q33" s="86">
        <f t="shared" si="20"/>
        <v>42</v>
      </c>
      <c r="R33" s="37">
        <f t="shared" si="21"/>
        <v>46</v>
      </c>
      <c r="S33" s="180" t="s">
        <v>233</v>
      </c>
    </row>
    <row r="34" spans="1:19" s="58" customFormat="1" ht="18" customHeight="1" thickBot="1">
      <c r="A34" s="32">
        <v>13</v>
      </c>
      <c r="B34" s="45" t="s">
        <v>42</v>
      </c>
      <c r="C34" s="368">
        <v>46</v>
      </c>
      <c r="D34" s="352">
        <v>52</v>
      </c>
      <c r="E34" s="90">
        <f t="shared" si="14"/>
        <v>55</v>
      </c>
      <c r="F34" s="358">
        <v>0.3340277777777778</v>
      </c>
      <c r="G34" s="359">
        <v>0.3340277777777778</v>
      </c>
      <c r="H34" s="71">
        <v>8</v>
      </c>
      <c r="I34" s="90">
        <f t="shared" si="16"/>
        <v>12</v>
      </c>
      <c r="J34" s="360">
        <v>17</v>
      </c>
      <c r="K34" s="361">
        <v>17</v>
      </c>
      <c r="L34" s="71">
        <v>24</v>
      </c>
      <c r="M34" s="71">
        <v>28</v>
      </c>
      <c r="N34" s="360">
        <v>33</v>
      </c>
      <c r="O34" s="362">
        <f t="shared" si="22"/>
        <v>33</v>
      </c>
      <c r="P34" s="71">
        <v>40</v>
      </c>
      <c r="Q34" s="90">
        <f t="shared" si="20"/>
        <v>44</v>
      </c>
      <c r="R34" s="360">
        <v>49</v>
      </c>
      <c r="S34" s="619">
        <f t="shared" si="23"/>
        <v>49</v>
      </c>
    </row>
    <row r="35" spans="1:19" s="58" customFormat="1" ht="18" customHeight="1" thickBot="1">
      <c r="A35" s="369" t="s">
        <v>238</v>
      </c>
      <c r="B35" s="78" t="s">
        <v>177</v>
      </c>
      <c r="C35" s="372" t="s">
        <v>242</v>
      </c>
      <c r="D35" s="356">
        <v>55</v>
      </c>
      <c r="E35" s="84" t="s">
        <v>242</v>
      </c>
      <c r="F35" s="84" t="s">
        <v>242</v>
      </c>
      <c r="G35" s="77">
        <v>4</v>
      </c>
      <c r="H35" s="76">
        <v>11</v>
      </c>
      <c r="I35" s="84" t="s">
        <v>242</v>
      </c>
      <c r="J35" s="76">
        <v>20</v>
      </c>
      <c r="K35" s="95" t="s">
        <v>242</v>
      </c>
      <c r="L35" s="76">
        <v>27</v>
      </c>
      <c r="M35" s="76">
        <v>31</v>
      </c>
      <c r="N35" s="84" t="s">
        <v>242</v>
      </c>
      <c r="O35" s="77">
        <v>36</v>
      </c>
      <c r="P35" s="76">
        <v>43</v>
      </c>
      <c r="Q35" s="84" t="s">
        <v>242</v>
      </c>
      <c r="R35" s="76">
        <v>52</v>
      </c>
      <c r="S35" s="373" t="s">
        <v>242</v>
      </c>
    </row>
    <row r="36" spans="1:19" s="58" customFormat="1" ht="18" customHeight="1">
      <c r="A36" s="206">
        <v>14</v>
      </c>
      <c r="B36" s="74" t="s">
        <v>43</v>
      </c>
      <c r="C36" s="371">
        <v>48</v>
      </c>
      <c r="D36" s="70" t="s">
        <v>242</v>
      </c>
      <c r="E36" s="85">
        <v>57</v>
      </c>
      <c r="F36" s="92">
        <v>3</v>
      </c>
      <c r="G36" s="350" t="s">
        <v>242</v>
      </c>
      <c r="H36" s="70" t="s">
        <v>242</v>
      </c>
      <c r="I36" s="92">
        <v>14</v>
      </c>
      <c r="J36" s="70" t="s">
        <v>242</v>
      </c>
      <c r="K36" s="100">
        <v>19</v>
      </c>
      <c r="L36" s="70" t="s">
        <v>242</v>
      </c>
      <c r="M36" s="70" t="s">
        <v>242</v>
      </c>
      <c r="N36" s="92">
        <v>35</v>
      </c>
      <c r="O36" s="350" t="s">
        <v>242</v>
      </c>
      <c r="P36" s="70" t="s">
        <v>242</v>
      </c>
      <c r="Q36" s="92">
        <v>46</v>
      </c>
      <c r="R36" s="70" t="s">
        <v>242</v>
      </c>
      <c r="S36" s="405">
        <v>51</v>
      </c>
    </row>
    <row r="37" spans="1:19" s="58" customFormat="1" ht="18" customHeight="1">
      <c r="A37" s="18">
        <v>15</v>
      </c>
      <c r="B37" s="19" t="s">
        <v>47</v>
      </c>
      <c r="C37" s="366">
        <v>51</v>
      </c>
      <c r="D37" s="67" t="s">
        <v>242</v>
      </c>
      <c r="E37" s="363">
        <v>0.3333333333333333</v>
      </c>
      <c r="F37" s="86">
        <v>6</v>
      </c>
      <c r="G37" s="139" t="s">
        <v>242</v>
      </c>
      <c r="H37" s="67" t="s">
        <v>242</v>
      </c>
      <c r="I37" s="86">
        <v>17</v>
      </c>
      <c r="J37" s="67" t="s">
        <v>242</v>
      </c>
      <c r="K37" s="94">
        <v>22</v>
      </c>
      <c r="L37" s="67" t="s">
        <v>242</v>
      </c>
      <c r="M37" s="67" t="s">
        <v>242</v>
      </c>
      <c r="N37" s="86">
        <v>38</v>
      </c>
      <c r="O37" s="139" t="s">
        <v>242</v>
      </c>
      <c r="P37" s="67" t="s">
        <v>242</v>
      </c>
      <c r="Q37" s="86">
        <v>49</v>
      </c>
      <c r="R37" s="67" t="s">
        <v>242</v>
      </c>
      <c r="S37" s="180">
        <v>54</v>
      </c>
    </row>
    <row r="38" spans="1:19" s="58" customFormat="1" ht="18" customHeight="1" thickBot="1">
      <c r="A38" s="42">
        <v>16</v>
      </c>
      <c r="B38" s="21" t="s">
        <v>49</v>
      </c>
      <c r="C38" s="367">
        <v>53</v>
      </c>
      <c r="D38" s="68" t="s">
        <v>242</v>
      </c>
      <c r="E38" s="328">
        <v>2</v>
      </c>
      <c r="F38" s="87">
        <v>8</v>
      </c>
      <c r="G38" s="69" t="s">
        <v>242</v>
      </c>
      <c r="H38" s="68" t="s">
        <v>242</v>
      </c>
      <c r="I38" s="87">
        <v>19</v>
      </c>
      <c r="J38" s="68" t="s">
        <v>242</v>
      </c>
      <c r="K38" s="97">
        <v>24</v>
      </c>
      <c r="L38" s="68" t="s">
        <v>242</v>
      </c>
      <c r="M38" s="68" t="s">
        <v>242</v>
      </c>
      <c r="N38" s="87">
        <v>40</v>
      </c>
      <c r="O38" s="69" t="s">
        <v>242</v>
      </c>
      <c r="P38" s="68" t="s">
        <v>242</v>
      </c>
      <c r="Q38" s="87">
        <v>51</v>
      </c>
      <c r="R38" s="68" t="s">
        <v>242</v>
      </c>
      <c r="S38" s="182">
        <v>56</v>
      </c>
    </row>
    <row r="39" spans="1:21" s="58" customFormat="1" ht="18" customHeight="1" thickBot="1">
      <c r="A39" s="576" t="s">
        <v>400</v>
      </c>
      <c r="B39" s="577"/>
      <c r="C39" s="378" t="s">
        <v>381</v>
      </c>
      <c r="D39" s="379" t="s">
        <v>382</v>
      </c>
      <c r="E39" s="379" t="s">
        <v>399</v>
      </c>
      <c r="F39" s="379" t="s">
        <v>383</v>
      </c>
      <c r="G39" s="379" t="s">
        <v>384</v>
      </c>
      <c r="H39" s="379" t="s">
        <v>385</v>
      </c>
      <c r="I39" s="379" t="s">
        <v>386</v>
      </c>
      <c r="J39" s="379" t="s">
        <v>387</v>
      </c>
      <c r="K39" s="379" t="s">
        <v>388</v>
      </c>
      <c r="L39" s="379" t="s">
        <v>389</v>
      </c>
      <c r="M39" s="379" t="s">
        <v>391</v>
      </c>
      <c r="N39" s="380" t="s">
        <v>392</v>
      </c>
      <c r="O39" s="379" t="s">
        <v>393</v>
      </c>
      <c r="P39" s="379" t="s">
        <v>394</v>
      </c>
      <c r="Q39" s="379" t="s">
        <v>395</v>
      </c>
      <c r="R39" s="379" t="s">
        <v>396</v>
      </c>
      <c r="S39" s="381" t="s">
        <v>397</v>
      </c>
      <c r="T39" s="38"/>
      <c r="U39" s="16"/>
    </row>
    <row r="40" spans="3:20" s="58" customFormat="1" ht="18" customHeight="1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3:6" s="58" customFormat="1" ht="18" customHeight="1">
      <c r="C41" s="257"/>
      <c r="D41" s="575" t="s">
        <v>327</v>
      </c>
      <c r="E41" s="575"/>
      <c r="F41" s="575"/>
    </row>
    <row r="42" s="58" customFormat="1" ht="18" customHeight="1"/>
    <row r="43" spans="3:10" s="58" customFormat="1" ht="18" customHeight="1">
      <c r="C43" s="258"/>
      <c r="D43" s="575" t="s">
        <v>328</v>
      </c>
      <c r="E43" s="575"/>
      <c r="F43" s="575"/>
      <c r="G43" s="575"/>
      <c r="H43" s="575"/>
      <c r="I43" s="575"/>
      <c r="J43" s="575"/>
    </row>
    <row r="44" s="58" customFormat="1" ht="18" customHeight="1" thickBot="1"/>
    <row r="45" spans="1:27" s="58" customFormat="1" ht="18" customHeight="1" thickBot="1">
      <c r="A45" s="567" t="s">
        <v>400</v>
      </c>
      <c r="B45" s="568"/>
      <c r="C45" s="388" t="s">
        <v>381</v>
      </c>
      <c r="D45" s="364" t="s">
        <v>382</v>
      </c>
      <c r="E45" s="383" t="s">
        <v>383</v>
      </c>
      <c r="F45" s="364" t="s">
        <v>384</v>
      </c>
      <c r="G45" s="383" t="s">
        <v>385</v>
      </c>
      <c r="H45" s="364" t="s">
        <v>386</v>
      </c>
      <c r="I45" s="383" t="s">
        <v>387</v>
      </c>
      <c r="J45" s="364" t="s">
        <v>388</v>
      </c>
      <c r="K45" s="383" t="s">
        <v>390</v>
      </c>
      <c r="L45" s="364" t="s">
        <v>391</v>
      </c>
      <c r="M45" s="383" t="s">
        <v>392</v>
      </c>
      <c r="N45" s="364" t="s">
        <v>393</v>
      </c>
      <c r="O45" s="364" t="s">
        <v>394</v>
      </c>
      <c r="P45" s="383" t="s">
        <v>395</v>
      </c>
      <c r="Q45" s="364" t="s">
        <v>396</v>
      </c>
      <c r="R45" s="383" t="s">
        <v>382</v>
      </c>
      <c r="S45" s="364" t="s">
        <v>398</v>
      </c>
      <c r="T45" s="383" t="s">
        <v>384</v>
      </c>
      <c r="U45" s="364" t="s">
        <v>399</v>
      </c>
      <c r="V45" s="364" t="s">
        <v>381</v>
      </c>
      <c r="W45" s="383" t="s">
        <v>385</v>
      </c>
      <c r="X45" s="364" t="s">
        <v>383</v>
      </c>
      <c r="Y45" s="364" t="s">
        <v>386</v>
      </c>
      <c r="Z45" s="383" t="s">
        <v>387</v>
      </c>
      <c r="AA45" s="389" t="s">
        <v>388</v>
      </c>
    </row>
    <row r="46" spans="1:27" s="58" customFormat="1" ht="23.25" customHeight="1" thickBot="1">
      <c r="A46" s="569" t="s">
        <v>401</v>
      </c>
      <c r="B46" s="570"/>
      <c r="C46" s="390" t="s">
        <v>403</v>
      </c>
      <c r="D46" s="95" t="s">
        <v>403</v>
      </c>
      <c r="E46" s="76" t="s">
        <v>404</v>
      </c>
      <c r="F46" s="91" t="s">
        <v>403</v>
      </c>
      <c r="G46" s="76" t="s">
        <v>404</v>
      </c>
      <c r="H46" s="95" t="s">
        <v>403</v>
      </c>
      <c r="I46" s="76" t="s">
        <v>404</v>
      </c>
      <c r="J46" s="91" t="s">
        <v>403</v>
      </c>
      <c r="K46" s="76" t="s">
        <v>404</v>
      </c>
      <c r="L46" s="95" t="s">
        <v>403</v>
      </c>
      <c r="M46" s="76" t="s">
        <v>404</v>
      </c>
      <c r="N46" s="91" t="s">
        <v>403</v>
      </c>
      <c r="O46" s="91" t="s">
        <v>403</v>
      </c>
      <c r="P46" s="76" t="s">
        <v>404</v>
      </c>
      <c r="Q46" s="91" t="s">
        <v>403</v>
      </c>
      <c r="R46" s="76" t="s">
        <v>404</v>
      </c>
      <c r="S46" s="91" t="s">
        <v>403</v>
      </c>
      <c r="T46" s="76" t="s">
        <v>404</v>
      </c>
      <c r="U46" s="91" t="s">
        <v>403</v>
      </c>
      <c r="V46" s="91" t="s">
        <v>403</v>
      </c>
      <c r="W46" s="76" t="s">
        <v>404</v>
      </c>
      <c r="X46" s="91" t="s">
        <v>403</v>
      </c>
      <c r="Y46" s="91" t="s">
        <v>403</v>
      </c>
      <c r="Z46" s="76" t="s">
        <v>404</v>
      </c>
      <c r="AA46" s="376" t="s">
        <v>403</v>
      </c>
    </row>
    <row r="47" spans="1:27" s="58" customFormat="1" ht="18" customHeight="1">
      <c r="A47" s="107">
        <v>16</v>
      </c>
      <c r="B47" s="108" t="s">
        <v>49</v>
      </c>
      <c r="C47" s="391">
        <v>0.2881944444444445</v>
      </c>
      <c r="D47" s="392">
        <v>0.2923611111111111</v>
      </c>
      <c r="E47" s="70" t="s">
        <v>242</v>
      </c>
      <c r="F47" s="85">
        <f aca="true" t="shared" si="27" ref="F47:Q47">F51-7</f>
        <v>7</v>
      </c>
      <c r="G47" s="70" t="s">
        <v>242</v>
      </c>
      <c r="H47" s="100">
        <f t="shared" si="27"/>
        <v>17</v>
      </c>
      <c r="I47" s="70" t="s">
        <v>242</v>
      </c>
      <c r="J47" s="85">
        <f t="shared" si="27"/>
        <v>23</v>
      </c>
      <c r="K47" s="70" t="s">
        <v>242</v>
      </c>
      <c r="L47" s="100">
        <f t="shared" si="27"/>
        <v>33</v>
      </c>
      <c r="M47" s="70" t="s">
        <v>242</v>
      </c>
      <c r="N47" s="85">
        <f t="shared" si="27"/>
        <v>39</v>
      </c>
      <c r="O47" s="85">
        <f t="shared" si="27"/>
        <v>43</v>
      </c>
      <c r="P47" s="70" t="s">
        <v>242</v>
      </c>
      <c r="Q47" s="85">
        <f t="shared" si="27"/>
        <v>51</v>
      </c>
      <c r="R47" s="70" t="s">
        <v>242</v>
      </c>
      <c r="S47" s="85">
        <v>59</v>
      </c>
      <c r="T47" s="70" t="s">
        <v>242</v>
      </c>
      <c r="U47" s="393">
        <v>0.33819444444444446</v>
      </c>
      <c r="V47" s="92">
        <v>11</v>
      </c>
      <c r="W47" s="70" t="s">
        <v>242</v>
      </c>
      <c r="X47" s="92">
        <f aca="true" t="shared" si="28" ref="X47:AA47">X51-7</f>
        <v>20</v>
      </c>
      <c r="Y47" s="92">
        <f t="shared" si="28"/>
        <v>25</v>
      </c>
      <c r="Z47" s="70" t="s">
        <v>242</v>
      </c>
      <c r="AA47" s="377">
        <f t="shared" si="28"/>
        <v>35</v>
      </c>
    </row>
    <row r="48" spans="1:27" s="58" customFormat="1" ht="18" customHeight="1">
      <c r="A48" s="111">
        <v>15</v>
      </c>
      <c r="B48" s="112" t="s">
        <v>47</v>
      </c>
      <c r="C48" s="394">
        <v>57</v>
      </c>
      <c r="D48" s="94">
        <v>3</v>
      </c>
      <c r="E48" s="67" t="s">
        <v>242</v>
      </c>
      <c r="F48" s="86">
        <v>9</v>
      </c>
      <c r="G48" s="67" t="s">
        <v>242</v>
      </c>
      <c r="H48" s="94">
        <v>19</v>
      </c>
      <c r="I48" s="67" t="s">
        <v>242</v>
      </c>
      <c r="J48" s="86">
        <v>25</v>
      </c>
      <c r="K48" s="67" t="s">
        <v>242</v>
      </c>
      <c r="L48" s="94">
        <v>35</v>
      </c>
      <c r="M48" s="67" t="s">
        <v>242</v>
      </c>
      <c r="N48" s="86">
        <v>41</v>
      </c>
      <c r="O48" s="86">
        <v>45</v>
      </c>
      <c r="P48" s="67" t="s">
        <v>242</v>
      </c>
      <c r="Q48" s="86">
        <v>53</v>
      </c>
      <c r="R48" s="67" t="s">
        <v>242</v>
      </c>
      <c r="S48" s="86">
        <v>1</v>
      </c>
      <c r="T48" s="67" t="s">
        <v>242</v>
      </c>
      <c r="U48" s="86">
        <v>9</v>
      </c>
      <c r="V48" s="86">
        <v>13</v>
      </c>
      <c r="W48" s="67" t="s">
        <v>242</v>
      </c>
      <c r="X48" s="86">
        <v>22</v>
      </c>
      <c r="Y48" s="86">
        <v>27</v>
      </c>
      <c r="Z48" s="67" t="s">
        <v>242</v>
      </c>
      <c r="AA48" s="374">
        <v>37</v>
      </c>
    </row>
    <row r="49" spans="1:27" s="58" customFormat="1" ht="18" customHeight="1" thickBot="1">
      <c r="A49" s="119">
        <v>14</v>
      </c>
      <c r="B49" s="120" t="s">
        <v>43</v>
      </c>
      <c r="C49" s="395">
        <v>0.2916666666666667</v>
      </c>
      <c r="D49" s="336">
        <v>6</v>
      </c>
      <c r="E49" s="385" t="s">
        <v>242</v>
      </c>
      <c r="F49" s="90">
        <v>12</v>
      </c>
      <c r="G49" s="385" t="s">
        <v>242</v>
      </c>
      <c r="H49" s="336">
        <v>22</v>
      </c>
      <c r="I49" s="385" t="s">
        <v>242</v>
      </c>
      <c r="J49" s="90">
        <v>28</v>
      </c>
      <c r="K49" s="385" t="s">
        <v>242</v>
      </c>
      <c r="L49" s="336">
        <v>38</v>
      </c>
      <c r="M49" s="385" t="s">
        <v>242</v>
      </c>
      <c r="N49" s="90">
        <v>44</v>
      </c>
      <c r="O49" s="90">
        <v>48</v>
      </c>
      <c r="P49" s="385" t="s">
        <v>242</v>
      </c>
      <c r="Q49" s="90">
        <v>56</v>
      </c>
      <c r="R49" s="385" t="s">
        <v>242</v>
      </c>
      <c r="S49" s="90">
        <v>4</v>
      </c>
      <c r="T49" s="385" t="s">
        <v>242</v>
      </c>
      <c r="U49" s="90">
        <v>12</v>
      </c>
      <c r="V49" s="90">
        <v>16</v>
      </c>
      <c r="W49" s="385" t="s">
        <v>242</v>
      </c>
      <c r="X49" s="348" t="s">
        <v>242</v>
      </c>
      <c r="Y49" s="90">
        <v>30</v>
      </c>
      <c r="Z49" s="385" t="s">
        <v>242</v>
      </c>
      <c r="AA49" s="375">
        <v>40</v>
      </c>
    </row>
    <row r="50" spans="1:27" s="58" customFormat="1" ht="18" customHeight="1" thickBot="1">
      <c r="A50" s="103" t="s">
        <v>378</v>
      </c>
      <c r="B50" s="104" t="s">
        <v>380</v>
      </c>
      <c r="C50" s="386" t="s">
        <v>242</v>
      </c>
      <c r="D50" s="95" t="s">
        <v>242</v>
      </c>
      <c r="E50" s="184">
        <v>0.2951388888888889</v>
      </c>
      <c r="F50" s="84" t="s">
        <v>242</v>
      </c>
      <c r="G50" s="76">
        <v>15</v>
      </c>
      <c r="H50" s="95" t="s">
        <v>242</v>
      </c>
      <c r="I50" s="76">
        <v>21</v>
      </c>
      <c r="J50" s="84" t="s">
        <v>242</v>
      </c>
      <c r="K50" s="76">
        <v>31</v>
      </c>
      <c r="L50" s="95" t="s">
        <v>242</v>
      </c>
      <c r="M50" s="76">
        <v>37</v>
      </c>
      <c r="N50" s="84" t="s">
        <v>242</v>
      </c>
      <c r="O50" s="84" t="s">
        <v>242</v>
      </c>
      <c r="P50" s="76">
        <v>51</v>
      </c>
      <c r="Q50" s="84" t="s">
        <v>242</v>
      </c>
      <c r="R50" s="76">
        <v>59</v>
      </c>
      <c r="S50" s="84" t="s">
        <v>242</v>
      </c>
      <c r="T50" s="76">
        <v>8</v>
      </c>
      <c r="U50" s="84" t="s">
        <v>242</v>
      </c>
      <c r="V50" s="84" t="s">
        <v>242</v>
      </c>
      <c r="W50" s="76">
        <v>19</v>
      </c>
      <c r="X50" s="84" t="s">
        <v>242</v>
      </c>
      <c r="Y50" s="84" t="s">
        <v>242</v>
      </c>
      <c r="Z50" s="76">
        <f aca="true" t="shared" si="29" ref="Z50">Z51-3</f>
        <v>34</v>
      </c>
      <c r="AA50" s="387" t="s">
        <v>242</v>
      </c>
    </row>
    <row r="51" spans="1:27" s="58" customFormat="1" ht="18" customHeight="1">
      <c r="A51" s="107">
        <v>13</v>
      </c>
      <c r="B51" s="108" t="s">
        <v>42</v>
      </c>
      <c r="C51" s="396">
        <v>2</v>
      </c>
      <c r="D51" s="397">
        <v>8</v>
      </c>
      <c r="E51" s="398">
        <v>10</v>
      </c>
      <c r="F51" s="92">
        <f>E51+4</f>
        <v>14</v>
      </c>
      <c r="G51" s="73">
        <f>F51+4</f>
        <v>18</v>
      </c>
      <c r="H51" s="397">
        <f>D51+16</f>
        <v>24</v>
      </c>
      <c r="I51" s="398">
        <f>G51+8</f>
        <v>26</v>
      </c>
      <c r="J51" s="92">
        <f>I51+4</f>
        <v>30</v>
      </c>
      <c r="K51" s="73">
        <f>J51+4</f>
        <v>34</v>
      </c>
      <c r="L51" s="397">
        <f>H51+16</f>
        <v>40</v>
      </c>
      <c r="M51" s="398">
        <f>K51+8</f>
        <v>42</v>
      </c>
      <c r="N51" s="92">
        <f>M51+4</f>
        <v>46</v>
      </c>
      <c r="O51" s="92">
        <f>N51+4</f>
        <v>50</v>
      </c>
      <c r="P51" s="73">
        <f aca="true" t="shared" si="30" ref="P51:Q51">O51+4</f>
        <v>54</v>
      </c>
      <c r="Q51" s="92">
        <f t="shared" si="30"/>
        <v>58</v>
      </c>
      <c r="R51" s="73">
        <f>S51-4</f>
        <v>2</v>
      </c>
      <c r="S51" s="92">
        <v>6</v>
      </c>
      <c r="T51" s="73">
        <f>S51+5</f>
        <v>11</v>
      </c>
      <c r="U51" s="92">
        <v>14</v>
      </c>
      <c r="V51" s="92">
        <v>18</v>
      </c>
      <c r="W51" s="73">
        <f aca="true" t="shared" si="31" ref="W51">V51+4</f>
        <v>22</v>
      </c>
      <c r="X51" s="92">
        <f>W51+5</f>
        <v>27</v>
      </c>
      <c r="Y51" s="92">
        <f>X51+5</f>
        <v>32</v>
      </c>
      <c r="Z51" s="73">
        <f>Y51+5</f>
        <v>37</v>
      </c>
      <c r="AA51" s="377">
        <f>Z51+5</f>
        <v>42</v>
      </c>
    </row>
    <row r="52" spans="1:27" s="58" customFormat="1" ht="18" customHeight="1">
      <c r="A52" s="111">
        <v>12</v>
      </c>
      <c r="B52" s="112" t="s">
        <v>41</v>
      </c>
      <c r="C52" s="394">
        <v>3</v>
      </c>
      <c r="D52" s="94" t="s">
        <v>233</v>
      </c>
      <c r="E52" s="37">
        <v>11</v>
      </c>
      <c r="F52" s="86">
        <f aca="true" t="shared" si="32" ref="F52:G63">E52+4</f>
        <v>15</v>
      </c>
      <c r="G52" s="37">
        <f t="shared" si="32"/>
        <v>19</v>
      </c>
      <c r="H52" s="94" t="s">
        <v>233</v>
      </c>
      <c r="I52" s="37">
        <f aca="true" t="shared" si="33" ref="I52:I63">G52+8</f>
        <v>27</v>
      </c>
      <c r="J52" s="86">
        <f aca="true" t="shared" si="34" ref="J52:K52">I52+4</f>
        <v>31</v>
      </c>
      <c r="K52" s="37">
        <f t="shared" si="34"/>
        <v>35</v>
      </c>
      <c r="L52" s="94" t="s">
        <v>233</v>
      </c>
      <c r="M52" s="37">
        <f aca="true" t="shared" si="35" ref="M52:M60">K52+8</f>
        <v>43</v>
      </c>
      <c r="N52" s="86">
        <f aca="true" t="shared" si="36" ref="N52:W63">M52+4</f>
        <v>47</v>
      </c>
      <c r="O52" s="86">
        <f t="shared" si="36"/>
        <v>51</v>
      </c>
      <c r="P52" s="37">
        <f t="shared" si="36"/>
        <v>55</v>
      </c>
      <c r="Q52" s="86">
        <f t="shared" si="36"/>
        <v>59</v>
      </c>
      <c r="R52" s="37">
        <f aca="true" t="shared" si="37" ref="R52:R63">S52-4</f>
        <v>3</v>
      </c>
      <c r="S52" s="86">
        <v>7</v>
      </c>
      <c r="T52" s="37">
        <f aca="true" t="shared" si="38" ref="T52:T63">S52+5</f>
        <v>12</v>
      </c>
      <c r="U52" s="86">
        <v>15</v>
      </c>
      <c r="V52" s="86">
        <f t="shared" si="36"/>
        <v>19</v>
      </c>
      <c r="W52" s="37">
        <f t="shared" si="36"/>
        <v>23</v>
      </c>
      <c r="X52" s="86">
        <f aca="true" t="shared" si="39" ref="X52:AA52">W52+5</f>
        <v>28</v>
      </c>
      <c r="Y52" s="86">
        <f t="shared" si="39"/>
        <v>33</v>
      </c>
      <c r="Z52" s="37">
        <f t="shared" si="39"/>
        <v>38</v>
      </c>
      <c r="AA52" s="374">
        <f t="shared" si="39"/>
        <v>43</v>
      </c>
    </row>
    <row r="53" spans="1:27" s="58" customFormat="1" ht="18" customHeight="1">
      <c r="A53" s="111">
        <v>11</v>
      </c>
      <c r="B53" s="112" t="s">
        <v>38</v>
      </c>
      <c r="C53" s="394">
        <v>5</v>
      </c>
      <c r="D53" s="94">
        <v>10</v>
      </c>
      <c r="E53" s="37">
        <v>13</v>
      </c>
      <c r="F53" s="86">
        <f t="shared" si="32"/>
        <v>17</v>
      </c>
      <c r="G53" s="37">
        <f t="shared" si="32"/>
        <v>21</v>
      </c>
      <c r="H53" s="94">
        <f aca="true" t="shared" si="40" ref="H53:H63">D53+16</f>
        <v>26</v>
      </c>
      <c r="I53" s="37">
        <f t="shared" si="33"/>
        <v>29</v>
      </c>
      <c r="J53" s="86">
        <f aca="true" t="shared" si="41" ref="J53:K53">I53+4</f>
        <v>33</v>
      </c>
      <c r="K53" s="37">
        <f t="shared" si="41"/>
        <v>37</v>
      </c>
      <c r="L53" s="94">
        <f aca="true" t="shared" si="42" ref="L53:L63">H53+16</f>
        <v>42</v>
      </c>
      <c r="M53" s="37">
        <f t="shared" si="35"/>
        <v>45</v>
      </c>
      <c r="N53" s="86">
        <f t="shared" si="36"/>
        <v>49</v>
      </c>
      <c r="O53" s="86">
        <f t="shared" si="36"/>
        <v>53</v>
      </c>
      <c r="P53" s="37">
        <f t="shared" si="36"/>
        <v>57</v>
      </c>
      <c r="Q53" s="89">
        <v>0.3340277777777778</v>
      </c>
      <c r="R53" s="37">
        <v>5</v>
      </c>
      <c r="S53" s="86">
        <v>9</v>
      </c>
      <c r="T53" s="37">
        <f t="shared" si="38"/>
        <v>14</v>
      </c>
      <c r="U53" s="86">
        <v>17</v>
      </c>
      <c r="V53" s="86">
        <f t="shared" si="36"/>
        <v>21</v>
      </c>
      <c r="W53" s="37">
        <f t="shared" si="36"/>
        <v>25</v>
      </c>
      <c r="X53" s="86">
        <f aca="true" t="shared" si="43" ref="X53:AA53">W53+5</f>
        <v>30</v>
      </c>
      <c r="Y53" s="86">
        <f t="shared" si="43"/>
        <v>35</v>
      </c>
      <c r="Z53" s="37">
        <f t="shared" si="43"/>
        <v>40</v>
      </c>
      <c r="AA53" s="374">
        <f t="shared" si="43"/>
        <v>45</v>
      </c>
    </row>
    <row r="54" spans="1:27" s="58" customFormat="1" ht="18" customHeight="1">
      <c r="A54" s="111">
        <v>10</v>
      </c>
      <c r="B54" s="112" t="s">
        <v>37</v>
      </c>
      <c r="C54" s="394">
        <v>6</v>
      </c>
      <c r="D54" s="94" t="s">
        <v>233</v>
      </c>
      <c r="E54" s="37">
        <v>14</v>
      </c>
      <c r="F54" s="86">
        <f t="shared" si="32"/>
        <v>18</v>
      </c>
      <c r="G54" s="37">
        <f t="shared" si="32"/>
        <v>22</v>
      </c>
      <c r="H54" s="94" t="s">
        <v>233</v>
      </c>
      <c r="I54" s="37">
        <f t="shared" si="33"/>
        <v>30</v>
      </c>
      <c r="J54" s="86">
        <f aca="true" t="shared" si="44" ref="J54:K54">I54+4</f>
        <v>34</v>
      </c>
      <c r="K54" s="37">
        <f t="shared" si="44"/>
        <v>38</v>
      </c>
      <c r="L54" s="94" t="s">
        <v>233</v>
      </c>
      <c r="M54" s="37">
        <f t="shared" si="35"/>
        <v>46</v>
      </c>
      <c r="N54" s="86">
        <f t="shared" si="36"/>
        <v>50</v>
      </c>
      <c r="O54" s="86">
        <f t="shared" si="36"/>
        <v>54</v>
      </c>
      <c r="P54" s="37">
        <f t="shared" si="36"/>
        <v>58</v>
      </c>
      <c r="Q54" s="86">
        <v>2</v>
      </c>
      <c r="R54" s="37">
        <f t="shared" si="37"/>
        <v>6</v>
      </c>
      <c r="S54" s="86">
        <v>10</v>
      </c>
      <c r="T54" s="37">
        <f t="shared" si="38"/>
        <v>15</v>
      </c>
      <c r="U54" s="86">
        <v>18</v>
      </c>
      <c r="V54" s="86">
        <f t="shared" si="36"/>
        <v>22</v>
      </c>
      <c r="W54" s="37">
        <f t="shared" si="36"/>
        <v>26</v>
      </c>
      <c r="X54" s="86">
        <f aca="true" t="shared" si="45" ref="X54:AA54">W54+5</f>
        <v>31</v>
      </c>
      <c r="Y54" s="86">
        <f t="shared" si="45"/>
        <v>36</v>
      </c>
      <c r="Z54" s="37">
        <f t="shared" si="45"/>
        <v>41</v>
      </c>
      <c r="AA54" s="374">
        <f t="shared" si="45"/>
        <v>46</v>
      </c>
    </row>
    <row r="55" spans="1:27" s="58" customFormat="1" ht="18" customHeight="1" thickBot="1">
      <c r="A55" s="119">
        <v>9</v>
      </c>
      <c r="B55" s="120" t="s">
        <v>34</v>
      </c>
      <c r="C55" s="399">
        <v>7</v>
      </c>
      <c r="D55" s="336" t="s">
        <v>233</v>
      </c>
      <c r="E55" s="71">
        <v>15</v>
      </c>
      <c r="F55" s="90">
        <f t="shared" si="32"/>
        <v>19</v>
      </c>
      <c r="G55" s="71">
        <f t="shared" si="32"/>
        <v>23</v>
      </c>
      <c r="H55" s="336" t="s">
        <v>233</v>
      </c>
      <c r="I55" s="71">
        <f t="shared" si="33"/>
        <v>31</v>
      </c>
      <c r="J55" s="90">
        <f aca="true" t="shared" si="46" ref="J55:K55">I55+4</f>
        <v>35</v>
      </c>
      <c r="K55" s="71">
        <f t="shared" si="46"/>
        <v>39</v>
      </c>
      <c r="L55" s="336" t="s">
        <v>233</v>
      </c>
      <c r="M55" s="71">
        <f t="shared" si="35"/>
        <v>47</v>
      </c>
      <c r="N55" s="90">
        <f t="shared" si="36"/>
        <v>51</v>
      </c>
      <c r="O55" s="90">
        <f t="shared" si="36"/>
        <v>55</v>
      </c>
      <c r="P55" s="71">
        <f t="shared" si="36"/>
        <v>59</v>
      </c>
      <c r="Q55" s="90">
        <v>3</v>
      </c>
      <c r="R55" s="71">
        <f t="shared" si="37"/>
        <v>7</v>
      </c>
      <c r="S55" s="90">
        <v>11</v>
      </c>
      <c r="T55" s="71">
        <f t="shared" si="38"/>
        <v>16</v>
      </c>
      <c r="U55" s="90">
        <v>19</v>
      </c>
      <c r="V55" s="90">
        <f t="shared" si="36"/>
        <v>23</v>
      </c>
      <c r="W55" s="71">
        <f t="shared" si="36"/>
        <v>27</v>
      </c>
      <c r="X55" s="90">
        <f aca="true" t="shared" si="47" ref="X55:AA55">W55+5</f>
        <v>32</v>
      </c>
      <c r="Y55" s="90">
        <f t="shared" si="47"/>
        <v>37</v>
      </c>
      <c r="Z55" s="71">
        <f t="shared" si="47"/>
        <v>42</v>
      </c>
      <c r="AA55" s="375">
        <f t="shared" si="47"/>
        <v>47</v>
      </c>
    </row>
    <row r="56" spans="1:27" s="58" customFormat="1" ht="18" customHeight="1" thickBot="1">
      <c r="A56" s="103">
        <v>8</v>
      </c>
      <c r="B56" s="104" t="s">
        <v>31</v>
      </c>
      <c r="C56" s="400">
        <v>0.29791666666666666</v>
      </c>
      <c r="D56" s="95">
        <v>13</v>
      </c>
      <c r="E56" s="76">
        <v>17</v>
      </c>
      <c r="F56" s="91">
        <f t="shared" si="32"/>
        <v>21</v>
      </c>
      <c r="G56" s="76">
        <f t="shared" si="32"/>
        <v>25</v>
      </c>
      <c r="H56" s="95">
        <f t="shared" si="40"/>
        <v>29</v>
      </c>
      <c r="I56" s="76">
        <f t="shared" si="33"/>
        <v>33</v>
      </c>
      <c r="J56" s="91">
        <f aca="true" t="shared" si="48" ref="J56:K56">I56+4</f>
        <v>37</v>
      </c>
      <c r="K56" s="76">
        <f t="shared" si="48"/>
        <v>41</v>
      </c>
      <c r="L56" s="95">
        <f t="shared" si="42"/>
        <v>45</v>
      </c>
      <c r="M56" s="76">
        <f t="shared" si="35"/>
        <v>49</v>
      </c>
      <c r="N56" s="91">
        <f t="shared" si="36"/>
        <v>53</v>
      </c>
      <c r="O56" s="91">
        <f t="shared" si="36"/>
        <v>57</v>
      </c>
      <c r="P56" s="184">
        <v>0.3340277777777778</v>
      </c>
      <c r="Q56" s="91">
        <v>5</v>
      </c>
      <c r="R56" s="76">
        <f t="shared" si="37"/>
        <v>9</v>
      </c>
      <c r="S56" s="91">
        <v>13</v>
      </c>
      <c r="T56" s="76">
        <f t="shared" si="38"/>
        <v>18</v>
      </c>
      <c r="U56" s="91">
        <v>21</v>
      </c>
      <c r="V56" s="91">
        <f t="shared" si="36"/>
        <v>25</v>
      </c>
      <c r="W56" s="76">
        <f t="shared" si="36"/>
        <v>29</v>
      </c>
      <c r="X56" s="91">
        <f aca="true" t="shared" si="49" ref="X56:AA56">W56+5</f>
        <v>34</v>
      </c>
      <c r="Y56" s="91">
        <f t="shared" si="49"/>
        <v>39</v>
      </c>
      <c r="Z56" s="76">
        <f t="shared" si="49"/>
        <v>44</v>
      </c>
      <c r="AA56" s="376">
        <f t="shared" si="49"/>
        <v>49</v>
      </c>
    </row>
    <row r="57" spans="1:27" s="58" customFormat="1" ht="18" customHeight="1">
      <c r="A57" s="107">
        <v>7</v>
      </c>
      <c r="B57" s="108" t="s">
        <v>30</v>
      </c>
      <c r="C57" s="396">
        <v>11</v>
      </c>
      <c r="D57" s="100">
        <v>15</v>
      </c>
      <c r="E57" s="73">
        <v>19</v>
      </c>
      <c r="F57" s="92">
        <f t="shared" si="32"/>
        <v>23</v>
      </c>
      <c r="G57" s="73">
        <f t="shared" si="32"/>
        <v>27</v>
      </c>
      <c r="H57" s="100">
        <f t="shared" si="40"/>
        <v>31</v>
      </c>
      <c r="I57" s="73">
        <f t="shared" si="33"/>
        <v>35</v>
      </c>
      <c r="J57" s="92">
        <f aca="true" t="shared" si="50" ref="J57:K57">I57+4</f>
        <v>39</v>
      </c>
      <c r="K57" s="73">
        <f t="shared" si="50"/>
        <v>43</v>
      </c>
      <c r="L57" s="100">
        <f t="shared" si="42"/>
        <v>47</v>
      </c>
      <c r="M57" s="73">
        <f t="shared" si="35"/>
        <v>51</v>
      </c>
      <c r="N57" s="92">
        <f t="shared" si="36"/>
        <v>55</v>
      </c>
      <c r="O57" s="92">
        <f t="shared" si="36"/>
        <v>59</v>
      </c>
      <c r="P57" s="73">
        <v>3</v>
      </c>
      <c r="Q57" s="92">
        <f t="shared" si="36"/>
        <v>7</v>
      </c>
      <c r="R57" s="73">
        <f t="shared" si="37"/>
        <v>11</v>
      </c>
      <c r="S57" s="92">
        <v>15</v>
      </c>
      <c r="T57" s="73">
        <f t="shared" si="38"/>
        <v>20</v>
      </c>
      <c r="U57" s="92">
        <v>23</v>
      </c>
      <c r="V57" s="92">
        <f t="shared" si="36"/>
        <v>27</v>
      </c>
      <c r="W57" s="73">
        <f t="shared" si="36"/>
        <v>31</v>
      </c>
      <c r="X57" s="92">
        <f aca="true" t="shared" si="51" ref="X57:AA57">W57+5</f>
        <v>36</v>
      </c>
      <c r="Y57" s="92">
        <f t="shared" si="51"/>
        <v>41</v>
      </c>
      <c r="Z57" s="73">
        <f t="shared" si="51"/>
        <v>46</v>
      </c>
      <c r="AA57" s="377">
        <f t="shared" si="51"/>
        <v>51</v>
      </c>
    </row>
    <row r="58" spans="1:27" s="58" customFormat="1" ht="18" customHeight="1">
      <c r="A58" s="111">
        <v>6</v>
      </c>
      <c r="B58" s="112" t="s">
        <v>27</v>
      </c>
      <c r="C58" s="394">
        <v>13</v>
      </c>
      <c r="D58" s="94">
        <v>17</v>
      </c>
      <c r="E58" s="37">
        <v>21</v>
      </c>
      <c r="F58" s="86">
        <f t="shared" si="32"/>
        <v>25</v>
      </c>
      <c r="G58" s="37">
        <f t="shared" si="32"/>
        <v>29</v>
      </c>
      <c r="H58" s="94">
        <f t="shared" si="40"/>
        <v>33</v>
      </c>
      <c r="I58" s="37">
        <f t="shared" si="33"/>
        <v>37</v>
      </c>
      <c r="J58" s="86">
        <f aca="true" t="shared" si="52" ref="J58:K58">I58+4</f>
        <v>41</v>
      </c>
      <c r="K58" s="37">
        <f t="shared" si="52"/>
        <v>45</v>
      </c>
      <c r="L58" s="94">
        <f t="shared" si="42"/>
        <v>49</v>
      </c>
      <c r="M58" s="37">
        <f t="shared" si="35"/>
        <v>53</v>
      </c>
      <c r="N58" s="86">
        <f t="shared" si="36"/>
        <v>57</v>
      </c>
      <c r="O58" s="86">
        <v>1</v>
      </c>
      <c r="P58" s="37">
        <f t="shared" si="36"/>
        <v>5</v>
      </c>
      <c r="Q58" s="86">
        <f t="shared" si="36"/>
        <v>9</v>
      </c>
      <c r="R58" s="37">
        <f t="shared" si="37"/>
        <v>13</v>
      </c>
      <c r="S58" s="86">
        <v>17</v>
      </c>
      <c r="T58" s="37">
        <f t="shared" si="38"/>
        <v>22</v>
      </c>
      <c r="U58" s="86">
        <v>25</v>
      </c>
      <c r="V58" s="86">
        <f t="shared" si="36"/>
        <v>29</v>
      </c>
      <c r="W58" s="37">
        <f t="shared" si="36"/>
        <v>33</v>
      </c>
      <c r="X58" s="86">
        <f aca="true" t="shared" si="53" ref="X58:AA58">W58+5</f>
        <v>38</v>
      </c>
      <c r="Y58" s="86">
        <f t="shared" si="53"/>
        <v>43</v>
      </c>
      <c r="Z58" s="37">
        <f t="shared" si="53"/>
        <v>48</v>
      </c>
      <c r="AA58" s="374">
        <f t="shared" si="53"/>
        <v>53</v>
      </c>
    </row>
    <row r="59" spans="1:27" s="58" customFormat="1" ht="18" customHeight="1">
      <c r="A59" s="111">
        <v>5</v>
      </c>
      <c r="B59" s="112" t="s">
        <v>25</v>
      </c>
      <c r="C59" s="394">
        <v>16</v>
      </c>
      <c r="D59" s="94" t="s">
        <v>233</v>
      </c>
      <c r="E59" s="37">
        <v>24</v>
      </c>
      <c r="F59" s="86">
        <f t="shared" si="32"/>
        <v>28</v>
      </c>
      <c r="G59" s="37">
        <f t="shared" si="32"/>
        <v>32</v>
      </c>
      <c r="H59" s="94" t="s">
        <v>233</v>
      </c>
      <c r="I59" s="37">
        <f t="shared" si="33"/>
        <v>40</v>
      </c>
      <c r="J59" s="86">
        <f aca="true" t="shared" si="54" ref="J59:K59">I59+4</f>
        <v>44</v>
      </c>
      <c r="K59" s="37">
        <f t="shared" si="54"/>
        <v>48</v>
      </c>
      <c r="L59" s="94" t="s">
        <v>233</v>
      </c>
      <c r="M59" s="37">
        <f t="shared" si="35"/>
        <v>56</v>
      </c>
      <c r="N59" s="89">
        <v>0.3333333333333333</v>
      </c>
      <c r="O59" s="86">
        <v>4</v>
      </c>
      <c r="P59" s="37">
        <f aca="true" t="shared" si="55" ref="P59:W59">O59+4</f>
        <v>8</v>
      </c>
      <c r="Q59" s="86">
        <f t="shared" si="55"/>
        <v>12</v>
      </c>
      <c r="R59" s="37">
        <f t="shared" si="37"/>
        <v>16</v>
      </c>
      <c r="S59" s="86">
        <v>20</v>
      </c>
      <c r="T59" s="37">
        <f t="shared" si="38"/>
        <v>25</v>
      </c>
      <c r="U59" s="86">
        <v>28</v>
      </c>
      <c r="V59" s="86">
        <f t="shared" si="55"/>
        <v>32</v>
      </c>
      <c r="W59" s="37">
        <f t="shared" si="55"/>
        <v>36</v>
      </c>
      <c r="X59" s="86">
        <f aca="true" t="shared" si="56" ref="X59:AA59">W59+5</f>
        <v>41</v>
      </c>
      <c r="Y59" s="86">
        <f t="shared" si="56"/>
        <v>46</v>
      </c>
      <c r="Z59" s="37">
        <f t="shared" si="56"/>
        <v>51</v>
      </c>
      <c r="AA59" s="374">
        <f t="shared" si="56"/>
        <v>56</v>
      </c>
    </row>
    <row r="60" spans="1:27" s="58" customFormat="1" ht="18" customHeight="1">
      <c r="A60" s="111">
        <v>4</v>
      </c>
      <c r="B60" s="112" t="s">
        <v>17</v>
      </c>
      <c r="C60" s="394">
        <v>18</v>
      </c>
      <c r="D60" s="94">
        <v>20</v>
      </c>
      <c r="E60" s="37">
        <v>26</v>
      </c>
      <c r="F60" s="86">
        <f t="shared" si="32"/>
        <v>30</v>
      </c>
      <c r="G60" s="37">
        <f t="shared" si="32"/>
        <v>34</v>
      </c>
      <c r="H60" s="94">
        <f t="shared" si="40"/>
        <v>36</v>
      </c>
      <c r="I60" s="37">
        <f t="shared" si="33"/>
        <v>42</v>
      </c>
      <c r="J60" s="86">
        <f aca="true" t="shared" si="57" ref="J60:K60">I60+4</f>
        <v>46</v>
      </c>
      <c r="K60" s="37">
        <f t="shared" si="57"/>
        <v>50</v>
      </c>
      <c r="L60" s="94">
        <f t="shared" si="42"/>
        <v>52</v>
      </c>
      <c r="M60" s="37">
        <f t="shared" si="35"/>
        <v>58</v>
      </c>
      <c r="N60" s="86">
        <v>2</v>
      </c>
      <c r="O60" s="86">
        <f aca="true" t="shared" si="58" ref="O60:W60">N60+4</f>
        <v>6</v>
      </c>
      <c r="P60" s="37">
        <f t="shared" si="58"/>
        <v>10</v>
      </c>
      <c r="Q60" s="86">
        <f t="shared" si="58"/>
        <v>14</v>
      </c>
      <c r="R60" s="37">
        <f t="shared" si="37"/>
        <v>18</v>
      </c>
      <c r="S60" s="86">
        <v>22</v>
      </c>
      <c r="T60" s="37">
        <f t="shared" si="38"/>
        <v>27</v>
      </c>
      <c r="U60" s="86">
        <v>30</v>
      </c>
      <c r="V60" s="86">
        <f t="shared" si="58"/>
        <v>34</v>
      </c>
      <c r="W60" s="37">
        <f t="shared" si="58"/>
        <v>38</v>
      </c>
      <c r="X60" s="86">
        <f aca="true" t="shared" si="59" ref="X60:AA60">W60+5</f>
        <v>43</v>
      </c>
      <c r="Y60" s="86">
        <f t="shared" si="59"/>
        <v>48</v>
      </c>
      <c r="Z60" s="37">
        <f t="shared" si="59"/>
        <v>53</v>
      </c>
      <c r="AA60" s="374">
        <f t="shared" si="59"/>
        <v>58</v>
      </c>
    </row>
    <row r="61" spans="1:27" s="58" customFormat="1" ht="18" customHeight="1">
      <c r="A61" s="111">
        <v>3</v>
      </c>
      <c r="B61" s="112" t="s">
        <v>15</v>
      </c>
      <c r="C61" s="394">
        <v>20</v>
      </c>
      <c r="D61" s="94">
        <v>22</v>
      </c>
      <c r="E61" s="37">
        <v>28</v>
      </c>
      <c r="F61" s="86">
        <f t="shared" si="32"/>
        <v>32</v>
      </c>
      <c r="G61" s="37">
        <f t="shared" si="32"/>
        <v>36</v>
      </c>
      <c r="H61" s="94">
        <f t="shared" si="40"/>
        <v>38</v>
      </c>
      <c r="I61" s="37">
        <f t="shared" si="33"/>
        <v>44</v>
      </c>
      <c r="J61" s="86">
        <f aca="true" t="shared" si="60" ref="J61:K61">I61+4</f>
        <v>48</v>
      </c>
      <c r="K61" s="37">
        <f t="shared" si="60"/>
        <v>52</v>
      </c>
      <c r="L61" s="94">
        <f t="shared" si="42"/>
        <v>54</v>
      </c>
      <c r="M61" s="401">
        <v>0.3333333333333333</v>
      </c>
      <c r="N61" s="86">
        <v>4</v>
      </c>
      <c r="O61" s="86">
        <f t="shared" si="36"/>
        <v>8</v>
      </c>
      <c r="P61" s="37">
        <f t="shared" si="36"/>
        <v>12</v>
      </c>
      <c r="Q61" s="86">
        <f t="shared" si="36"/>
        <v>16</v>
      </c>
      <c r="R61" s="37">
        <f t="shared" si="37"/>
        <v>20</v>
      </c>
      <c r="S61" s="86">
        <v>24</v>
      </c>
      <c r="T61" s="37">
        <f t="shared" si="38"/>
        <v>29</v>
      </c>
      <c r="U61" s="86">
        <v>32</v>
      </c>
      <c r="V61" s="86">
        <f t="shared" si="36"/>
        <v>36</v>
      </c>
      <c r="W61" s="37">
        <f t="shared" si="36"/>
        <v>40</v>
      </c>
      <c r="X61" s="86">
        <f aca="true" t="shared" si="61" ref="X61:Z61">W61+5</f>
        <v>45</v>
      </c>
      <c r="Y61" s="86">
        <f t="shared" si="61"/>
        <v>50</v>
      </c>
      <c r="Z61" s="37">
        <f t="shared" si="61"/>
        <v>55</v>
      </c>
      <c r="AA61" s="403">
        <v>0.375</v>
      </c>
    </row>
    <row r="62" spans="1:27" s="58" customFormat="1" ht="18" customHeight="1">
      <c r="A62" s="111">
        <v>2</v>
      </c>
      <c r="B62" s="112" t="s">
        <v>12</v>
      </c>
      <c r="C62" s="394">
        <v>22</v>
      </c>
      <c r="D62" s="94" t="s">
        <v>233</v>
      </c>
      <c r="E62" s="37">
        <v>30</v>
      </c>
      <c r="F62" s="86">
        <f t="shared" si="32"/>
        <v>34</v>
      </c>
      <c r="G62" s="37">
        <f t="shared" si="32"/>
        <v>38</v>
      </c>
      <c r="H62" s="94" t="s">
        <v>233</v>
      </c>
      <c r="I62" s="37">
        <f t="shared" si="33"/>
        <v>46</v>
      </c>
      <c r="J62" s="86">
        <f aca="true" t="shared" si="62" ref="J62:K62">I62+4</f>
        <v>50</v>
      </c>
      <c r="K62" s="37">
        <f t="shared" si="62"/>
        <v>54</v>
      </c>
      <c r="L62" s="94" t="s">
        <v>233</v>
      </c>
      <c r="M62" s="37">
        <v>2</v>
      </c>
      <c r="N62" s="86">
        <f t="shared" si="36"/>
        <v>6</v>
      </c>
      <c r="O62" s="86">
        <f t="shared" si="36"/>
        <v>10</v>
      </c>
      <c r="P62" s="37">
        <f t="shared" si="36"/>
        <v>14</v>
      </c>
      <c r="Q62" s="86">
        <f t="shared" si="36"/>
        <v>18</v>
      </c>
      <c r="R62" s="37">
        <f t="shared" si="37"/>
        <v>22</v>
      </c>
      <c r="S62" s="86">
        <v>26</v>
      </c>
      <c r="T62" s="37">
        <f t="shared" si="38"/>
        <v>31</v>
      </c>
      <c r="U62" s="86">
        <v>34</v>
      </c>
      <c r="V62" s="86">
        <f t="shared" si="36"/>
        <v>38</v>
      </c>
      <c r="W62" s="37">
        <f t="shared" si="36"/>
        <v>42</v>
      </c>
      <c r="X62" s="86">
        <f aca="true" t="shared" si="63" ref="X62:Z62">W62+5</f>
        <v>47</v>
      </c>
      <c r="Y62" s="86">
        <f t="shared" si="63"/>
        <v>52</v>
      </c>
      <c r="Z62" s="37">
        <f t="shared" si="63"/>
        <v>57</v>
      </c>
      <c r="AA62" s="374">
        <v>2</v>
      </c>
    </row>
    <row r="63" spans="1:27" s="58" customFormat="1" ht="18" customHeight="1" thickBot="1">
      <c r="A63" s="115">
        <v>1</v>
      </c>
      <c r="B63" s="116" t="s">
        <v>11</v>
      </c>
      <c r="C63" s="402">
        <v>0.30833333333333335</v>
      </c>
      <c r="D63" s="97">
        <v>25</v>
      </c>
      <c r="E63" s="51">
        <v>32</v>
      </c>
      <c r="F63" s="87">
        <f t="shared" si="32"/>
        <v>36</v>
      </c>
      <c r="G63" s="51">
        <f t="shared" si="32"/>
        <v>40</v>
      </c>
      <c r="H63" s="97">
        <f t="shared" si="40"/>
        <v>41</v>
      </c>
      <c r="I63" s="51">
        <f t="shared" si="33"/>
        <v>48</v>
      </c>
      <c r="J63" s="87">
        <f aca="true" t="shared" si="64" ref="J63:K63">I63+4</f>
        <v>52</v>
      </c>
      <c r="K63" s="51">
        <f t="shared" si="64"/>
        <v>56</v>
      </c>
      <c r="L63" s="97">
        <f t="shared" si="42"/>
        <v>57</v>
      </c>
      <c r="M63" s="185">
        <v>0.3361111111111111</v>
      </c>
      <c r="N63" s="87">
        <v>8</v>
      </c>
      <c r="O63" s="87">
        <f t="shared" si="36"/>
        <v>12</v>
      </c>
      <c r="P63" s="51">
        <f t="shared" si="36"/>
        <v>16</v>
      </c>
      <c r="Q63" s="87">
        <f t="shared" si="36"/>
        <v>20</v>
      </c>
      <c r="R63" s="51">
        <f t="shared" si="37"/>
        <v>24</v>
      </c>
      <c r="S63" s="87">
        <v>28</v>
      </c>
      <c r="T63" s="51">
        <f t="shared" si="38"/>
        <v>33</v>
      </c>
      <c r="U63" s="87">
        <v>36</v>
      </c>
      <c r="V63" s="87">
        <f t="shared" si="36"/>
        <v>40</v>
      </c>
      <c r="W63" s="51">
        <f t="shared" si="36"/>
        <v>44</v>
      </c>
      <c r="X63" s="87">
        <f aca="true" t="shared" si="65" ref="X63:Z63">W63+5</f>
        <v>49</v>
      </c>
      <c r="Y63" s="87">
        <f t="shared" si="65"/>
        <v>54</v>
      </c>
      <c r="Z63" s="51">
        <f t="shared" si="65"/>
        <v>59</v>
      </c>
      <c r="AA63" s="404">
        <v>0.37777777777777777</v>
      </c>
    </row>
    <row r="64" s="58" customFormat="1" ht="18" customHeight="1"/>
    <row r="65" s="58" customFormat="1" ht="18" customHeight="1"/>
    <row r="66" s="58" customFormat="1" ht="18" customHeight="1"/>
    <row r="67" s="58" customFormat="1" ht="18" customHeight="1"/>
    <row r="68" s="58" customFormat="1" ht="18" customHeight="1"/>
    <row r="69" s="58" customFormat="1" ht="18" customHeight="1"/>
    <row r="70" s="58" customFormat="1" ht="18" customHeight="1"/>
    <row r="71" s="58" customFormat="1" ht="18" customHeight="1"/>
    <row r="72" s="58" customFormat="1" ht="18" customHeight="1"/>
    <row r="73" s="58" customFormat="1" ht="18" customHeight="1"/>
    <row r="74" s="58" customFormat="1" ht="18" customHeight="1"/>
    <row r="75" s="58" customFormat="1" ht="18" customHeight="1"/>
    <row r="76" s="58" customFormat="1" ht="18" customHeight="1"/>
    <row r="77" s="58" customFormat="1" ht="18" customHeight="1"/>
    <row r="78" s="58" customFormat="1" ht="18" customHeight="1"/>
    <row r="79" s="58" customFormat="1" ht="18" customHeight="1"/>
    <row r="80" s="58" customFormat="1" ht="18" customHeight="1"/>
    <row r="81" s="58" customFormat="1" ht="18" customHeight="1"/>
    <row r="82" s="58" customFormat="1" ht="18" customHeight="1"/>
    <row r="83" s="58" customFormat="1" ht="18" customHeight="1"/>
    <row r="84" s="58" customFormat="1" ht="18" customHeight="1"/>
    <row r="85" s="58" customFormat="1" ht="18" customHeight="1"/>
    <row r="86" s="58" customFormat="1" ht="18" customHeight="1"/>
    <row r="87" s="58" customFormat="1" ht="18" customHeight="1"/>
    <row r="88" s="58" customFormat="1" ht="18" customHeight="1"/>
    <row r="89" s="58" customFormat="1" ht="18" customHeight="1"/>
    <row r="90" s="58" customFormat="1" ht="18" customHeight="1"/>
    <row r="91" s="58" customFormat="1" ht="18" customHeight="1"/>
    <row r="92" s="58" customFormat="1" ht="18" customHeight="1"/>
    <row r="93" s="58" customFormat="1" ht="18" customHeight="1"/>
    <row r="94" s="58" customFormat="1" ht="18" customHeight="1"/>
    <row r="95" s="58" customFormat="1" ht="18" customHeight="1"/>
    <row r="96" s="58" customFormat="1" ht="18" customHeight="1"/>
    <row r="97" s="58" customFormat="1" ht="18" customHeight="1"/>
  </sheetData>
  <mergeCells count="7">
    <mergeCell ref="A45:B45"/>
    <mergeCell ref="A46:B46"/>
    <mergeCell ref="A21:B21"/>
    <mergeCell ref="A1:B1"/>
    <mergeCell ref="D41:F41"/>
    <mergeCell ref="D43:J43"/>
    <mergeCell ref="A39:B39"/>
  </mergeCells>
  <printOptions/>
  <pageMargins left="0.7" right="0.7" top="0.75" bottom="0.75" header="0.3" footer="0.3"/>
  <pageSetup horizontalDpi="600" verticalDpi="600" orientation="portrait" paperSize="9" r:id="rId1"/>
  <ignoredErrors>
    <ignoredError sqref="I10:I15 I3:I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workbookViewId="0" topLeftCell="A1">
      <selection activeCell="F2" sqref="F2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561" t="s">
        <v>76</v>
      </c>
      <c r="B1" s="562"/>
      <c r="C1" s="582" t="s">
        <v>75</v>
      </c>
      <c r="D1" s="583"/>
      <c r="E1" s="8" t="s">
        <v>376</v>
      </c>
      <c r="F1" s="9" t="s">
        <v>377</v>
      </c>
    </row>
    <row r="2" spans="1:6" ht="26.25" customHeight="1">
      <c r="A2" s="565" t="s">
        <v>260</v>
      </c>
      <c r="B2" s="566"/>
      <c r="C2" s="566" t="s">
        <v>259</v>
      </c>
      <c r="D2" s="566"/>
      <c r="E2" s="10" t="s">
        <v>258</v>
      </c>
      <c r="F2" s="11" t="s">
        <v>257</v>
      </c>
    </row>
    <row r="3" ht="14.25" thickBot="1"/>
    <row r="4" spans="1:9" s="1" customFormat="1" ht="18" customHeight="1" thickBot="1">
      <c r="A4" s="12" t="s">
        <v>1</v>
      </c>
      <c r="B4" s="13" t="s">
        <v>2</v>
      </c>
      <c r="C4" s="3" t="s">
        <v>4</v>
      </c>
      <c r="D4" s="13" t="s">
        <v>5</v>
      </c>
      <c r="E4" s="13" t="s">
        <v>296</v>
      </c>
      <c r="F4" s="14" t="s">
        <v>8</v>
      </c>
      <c r="G4" s="4"/>
      <c r="H4" s="4"/>
      <c r="I4" s="4"/>
    </row>
    <row r="5" spans="1:9" s="1" customFormat="1" ht="18" customHeight="1" thickBot="1">
      <c r="A5" s="29">
        <v>1</v>
      </c>
      <c r="B5" s="30" t="s">
        <v>52</v>
      </c>
      <c r="C5" s="30">
        <v>0</v>
      </c>
      <c r="D5" s="30">
        <v>0</v>
      </c>
      <c r="E5" s="49" t="s">
        <v>274</v>
      </c>
      <c r="F5" s="14"/>
      <c r="G5" s="4"/>
      <c r="H5" s="4"/>
      <c r="I5" s="4"/>
    </row>
    <row r="6" spans="1:9" s="1" customFormat="1" ht="18" customHeight="1">
      <c r="A6" s="18">
        <v>2</v>
      </c>
      <c r="B6" s="5" t="s">
        <v>53</v>
      </c>
      <c r="C6" s="5">
        <v>0.7</v>
      </c>
      <c r="D6" s="5">
        <f>C6+D5</f>
        <v>0.7</v>
      </c>
      <c r="E6" s="201"/>
      <c r="F6" s="579" t="s">
        <v>298</v>
      </c>
      <c r="G6" s="4"/>
      <c r="H6" s="4"/>
      <c r="I6" s="4"/>
    </row>
    <row r="7" spans="1:9" s="1" customFormat="1" ht="18" customHeight="1">
      <c r="A7" s="18">
        <v>3</v>
      </c>
      <c r="B7" s="5" t="s">
        <v>54</v>
      </c>
      <c r="C7" s="5">
        <v>0.3</v>
      </c>
      <c r="D7" s="5">
        <f>C7+D6</f>
        <v>1</v>
      </c>
      <c r="E7" s="201" t="s">
        <v>297</v>
      </c>
      <c r="F7" s="580"/>
      <c r="G7" s="4"/>
      <c r="H7" s="4"/>
      <c r="I7" s="4"/>
    </row>
    <row r="8" spans="1:9" s="1" customFormat="1" ht="18" customHeight="1">
      <c r="A8" s="18">
        <v>4</v>
      </c>
      <c r="B8" s="5" t="s">
        <v>55</v>
      </c>
      <c r="C8" s="5">
        <v>1.7</v>
      </c>
      <c r="D8" s="5">
        <f aca="true" t="shared" si="0" ref="D8:D26">C8+D7</f>
        <v>2.7</v>
      </c>
      <c r="E8" s="201"/>
      <c r="F8" s="580"/>
      <c r="G8" s="4"/>
      <c r="H8" s="4"/>
      <c r="I8" s="4"/>
    </row>
    <row r="9" spans="1:9" s="1" customFormat="1" ht="18" customHeight="1">
      <c r="A9" s="18">
        <v>5</v>
      </c>
      <c r="B9" s="5" t="s">
        <v>56</v>
      </c>
      <c r="C9" s="5">
        <v>0.9</v>
      </c>
      <c r="D9" s="5">
        <f t="shared" si="0"/>
        <v>3.6</v>
      </c>
      <c r="E9" s="201"/>
      <c r="F9" s="580"/>
      <c r="G9" s="4"/>
      <c r="H9" s="4"/>
      <c r="I9" s="4"/>
    </row>
    <row r="10" spans="1:9" s="1" customFormat="1" ht="18" customHeight="1">
      <c r="A10" s="18">
        <v>6</v>
      </c>
      <c r="B10" s="5" t="s">
        <v>57</v>
      </c>
      <c r="C10" s="5">
        <v>1</v>
      </c>
      <c r="D10" s="5">
        <f t="shared" si="0"/>
        <v>4.6</v>
      </c>
      <c r="E10" s="201" t="s">
        <v>67</v>
      </c>
      <c r="F10" s="580"/>
      <c r="G10" s="4"/>
      <c r="H10" s="4"/>
      <c r="I10" s="4"/>
    </row>
    <row r="11" spans="1:9" s="1" customFormat="1" ht="18" customHeight="1">
      <c r="A11" s="18">
        <v>7</v>
      </c>
      <c r="B11" s="5" t="s">
        <v>58</v>
      </c>
      <c r="C11" s="5">
        <v>0.7</v>
      </c>
      <c r="D11" s="5">
        <f t="shared" si="0"/>
        <v>5.3</v>
      </c>
      <c r="E11" s="201"/>
      <c r="F11" s="580"/>
      <c r="G11" s="4"/>
      <c r="H11" s="4"/>
      <c r="I11" s="4"/>
    </row>
    <row r="12" spans="1:9" s="1" customFormat="1" ht="18" customHeight="1">
      <c r="A12" s="18">
        <v>8</v>
      </c>
      <c r="B12" s="5" t="s">
        <v>59</v>
      </c>
      <c r="C12" s="5">
        <v>0.9</v>
      </c>
      <c r="D12" s="5">
        <f t="shared" si="0"/>
        <v>6.2</v>
      </c>
      <c r="E12" s="202"/>
      <c r="F12" s="580"/>
      <c r="G12" s="4"/>
      <c r="H12" s="4"/>
      <c r="I12" s="4"/>
    </row>
    <row r="13" spans="1:9" s="1" customFormat="1" ht="18" customHeight="1">
      <c r="A13" s="18">
        <v>9</v>
      </c>
      <c r="B13" s="5" t="s">
        <v>60</v>
      </c>
      <c r="C13" s="5">
        <v>1</v>
      </c>
      <c r="D13" s="5">
        <f t="shared" si="0"/>
        <v>7.2</v>
      </c>
      <c r="E13" s="201"/>
      <c r="F13" s="580"/>
      <c r="G13" s="4"/>
      <c r="H13" s="4"/>
      <c r="I13" s="4"/>
    </row>
    <row r="14" spans="1:9" s="1" customFormat="1" ht="18" customHeight="1">
      <c r="A14" s="18">
        <v>10</v>
      </c>
      <c r="B14" s="5" t="s">
        <v>61</v>
      </c>
      <c r="C14" s="5">
        <v>0.7</v>
      </c>
      <c r="D14" s="5">
        <f t="shared" si="0"/>
        <v>7.9</v>
      </c>
      <c r="E14" s="201"/>
      <c r="F14" s="580"/>
      <c r="G14" s="4"/>
      <c r="H14" s="4"/>
      <c r="I14" s="4"/>
    </row>
    <row r="15" spans="1:9" s="1" customFormat="1" ht="18" customHeight="1">
      <c r="A15" s="18">
        <v>11</v>
      </c>
      <c r="B15" s="5" t="s">
        <v>62</v>
      </c>
      <c r="C15" s="5">
        <v>1.1</v>
      </c>
      <c r="D15" s="5">
        <f t="shared" si="0"/>
        <v>9</v>
      </c>
      <c r="E15" s="201"/>
      <c r="F15" s="580"/>
      <c r="G15" s="4"/>
      <c r="H15" s="4"/>
      <c r="I15" s="4"/>
    </row>
    <row r="16" spans="1:9" s="1" customFormat="1" ht="18" customHeight="1">
      <c r="A16" s="18">
        <v>12</v>
      </c>
      <c r="B16" s="5" t="s">
        <v>63</v>
      </c>
      <c r="C16" s="5">
        <v>0.5</v>
      </c>
      <c r="D16" s="5">
        <f t="shared" si="0"/>
        <v>9.5</v>
      </c>
      <c r="E16" s="201"/>
      <c r="F16" s="580"/>
      <c r="G16" s="4"/>
      <c r="H16" s="4"/>
      <c r="I16" s="4"/>
    </row>
    <row r="17" spans="1:9" s="1" customFormat="1" ht="18" customHeight="1">
      <c r="A17" s="18">
        <v>13</v>
      </c>
      <c r="B17" s="5" t="s">
        <v>64</v>
      </c>
      <c r="C17" s="5">
        <v>0.5</v>
      </c>
      <c r="D17" s="5">
        <f t="shared" si="0"/>
        <v>10</v>
      </c>
      <c r="E17" s="201"/>
      <c r="F17" s="580"/>
      <c r="G17" s="4"/>
      <c r="H17" s="4"/>
      <c r="I17" s="4"/>
    </row>
    <row r="18" spans="1:9" s="1" customFormat="1" ht="18" customHeight="1" thickBot="1">
      <c r="A18" s="18">
        <v>14</v>
      </c>
      <c r="B18" s="5" t="s">
        <v>65</v>
      </c>
      <c r="C18" s="5">
        <v>0.5</v>
      </c>
      <c r="D18" s="5">
        <f t="shared" si="0"/>
        <v>10.5</v>
      </c>
      <c r="E18" s="201"/>
      <c r="F18" s="581"/>
      <c r="G18" s="4"/>
      <c r="H18" s="4"/>
      <c r="I18" s="4"/>
    </row>
    <row r="19" spans="1:9" s="1" customFormat="1" ht="18" customHeight="1">
      <c r="A19" s="18">
        <v>15</v>
      </c>
      <c r="B19" s="5" t="s">
        <v>66</v>
      </c>
      <c r="C19" s="5">
        <v>0.5</v>
      </c>
      <c r="D19" s="5">
        <f t="shared" si="0"/>
        <v>11</v>
      </c>
      <c r="E19" s="37" t="s">
        <v>299</v>
      </c>
      <c r="F19" s="200"/>
      <c r="G19" s="4"/>
      <c r="H19" s="4"/>
      <c r="I19" s="4"/>
    </row>
    <row r="20" spans="1:9" s="1" customFormat="1" ht="18" customHeight="1">
      <c r="A20" s="18">
        <v>16</v>
      </c>
      <c r="B20" s="5" t="s">
        <v>30</v>
      </c>
      <c r="C20" s="5">
        <v>0.5</v>
      </c>
      <c r="D20" s="5">
        <f t="shared" si="0"/>
        <v>11.5</v>
      </c>
      <c r="E20" s="37" t="s">
        <v>300</v>
      </c>
      <c r="F20" s="31"/>
      <c r="G20" s="4"/>
      <c r="H20" s="4"/>
      <c r="I20" s="4"/>
    </row>
    <row r="21" spans="1:9" s="1" customFormat="1" ht="18" customHeight="1">
      <c r="A21" s="18">
        <v>17</v>
      </c>
      <c r="B21" s="5" t="s">
        <v>68</v>
      </c>
      <c r="C21" s="5">
        <v>0.5</v>
      </c>
      <c r="D21" s="5">
        <f t="shared" si="0"/>
        <v>12</v>
      </c>
      <c r="E21" s="37"/>
      <c r="F21" s="31"/>
      <c r="G21" s="4"/>
      <c r="H21" s="4"/>
      <c r="I21" s="4"/>
    </row>
    <row r="22" spans="1:9" s="1" customFormat="1" ht="18" customHeight="1">
      <c r="A22" s="18">
        <v>18</v>
      </c>
      <c r="B22" s="5" t="s">
        <v>69</v>
      </c>
      <c r="C22" s="5">
        <v>0.8</v>
      </c>
      <c r="D22" s="5">
        <f t="shared" si="0"/>
        <v>12.8</v>
      </c>
      <c r="E22" s="37"/>
      <c r="F22" s="31"/>
      <c r="G22" s="4"/>
      <c r="H22" s="4"/>
      <c r="I22" s="4"/>
    </row>
    <row r="23" spans="1:9" s="1" customFormat="1" ht="18" customHeight="1">
      <c r="A23" s="18">
        <v>19</v>
      </c>
      <c r="B23" s="5" t="s">
        <v>70</v>
      </c>
      <c r="C23" s="5">
        <v>1.5</v>
      </c>
      <c r="D23" s="5">
        <f t="shared" si="0"/>
        <v>14.3</v>
      </c>
      <c r="E23" s="37"/>
      <c r="F23" s="31"/>
      <c r="G23" s="4"/>
      <c r="H23" s="4"/>
      <c r="I23" s="4"/>
    </row>
    <row r="24" spans="1:9" s="1" customFormat="1" ht="18" customHeight="1">
      <c r="A24" s="18">
        <v>20</v>
      </c>
      <c r="B24" s="5" t="s">
        <v>71</v>
      </c>
      <c r="C24" s="5">
        <v>0.9</v>
      </c>
      <c r="D24" s="5">
        <f t="shared" si="0"/>
        <v>15.200000000000001</v>
      </c>
      <c r="E24" s="37"/>
      <c r="F24" s="31"/>
      <c r="G24" s="4"/>
      <c r="H24" s="4"/>
      <c r="I24" s="4"/>
    </row>
    <row r="25" spans="1:9" s="1" customFormat="1" ht="18" customHeight="1">
      <c r="A25" s="18">
        <v>21</v>
      </c>
      <c r="B25" s="5" t="s">
        <v>72</v>
      </c>
      <c r="C25" s="5">
        <v>1.4</v>
      </c>
      <c r="D25" s="5">
        <f t="shared" si="0"/>
        <v>16.6</v>
      </c>
      <c r="E25" s="37"/>
      <c r="F25" s="31"/>
      <c r="G25" s="4"/>
      <c r="H25" s="4"/>
      <c r="I25" s="4"/>
    </row>
    <row r="26" spans="1:9" s="1" customFormat="1" ht="18" customHeight="1">
      <c r="A26" s="32">
        <v>22</v>
      </c>
      <c r="B26" s="28" t="s">
        <v>73</v>
      </c>
      <c r="C26" s="28">
        <v>2.1</v>
      </c>
      <c r="D26" s="28">
        <f t="shared" si="0"/>
        <v>18.700000000000003</v>
      </c>
      <c r="E26" s="71" t="s">
        <v>293</v>
      </c>
      <c r="F26" s="33"/>
      <c r="G26" s="4"/>
      <c r="H26" s="4"/>
      <c r="I26" s="4"/>
    </row>
    <row r="27" spans="1:9" s="1" customFormat="1" ht="18" customHeight="1" thickBot="1">
      <c r="A27" s="34" t="s">
        <v>13</v>
      </c>
      <c r="B27" s="35" t="s">
        <v>74</v>
      </c>
      <c r="C27" s="35">
        <v>0.2</v>
      </c>
      <c r="D27" s="35"/>
      <c r="E27" s="199"/>
      <c r="F27" s="36"/>
      <c r="G27" s="4"/>
      <c r="H27" s="4"/>
      <c r="I27" s="4"/>
    </row>
    <row r="28" spans="1:9" s="1" customFormat="1" ht="18" customHeight="1">
      <c r="A28" s="17"/>
      <c r="B28" s="17"/>
      <c r="C28" s="17"/>
      <c r="D28" s="17"/>
      <c r="E28" s="17"/>
      <c r="F28" s="17"/>
      <c r="G28" s="4"/>
      <c r="H28" s="4"/>
      <c r="I28" s="4"/>
    </row>
    <row r="29" spans="1:9" s="1" customFormat="1" ht="18" customHeight="1">
      <c r="A29" s="578" t="s">
        <v>261</v>
      </c>
      <c r="B29" s="578"/>
      <c r="C29" s="578"/>
      <c r="D29" s="578"/>
      <c r="E29" s="578"/>
      <c r="F29" s="17"/>
      <c r="G29" s="4"/>
      <c r="H29" s="4"/>
      <c r="I29" s="4"/>
    </row>
    <row r="30" spans="1:9" s="1" customFormat="1" ht="18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" customFormat="1" ht="18" customHeight="1">
      <c r="A31" s="102" t="s">
        <v>1</v>
      </c>
      <c r="B31" s="102" t="s">
        <v>2</v>
      </c>
      <c r="C31" s="37" t="s">
        <v>230</v>
      </c>
      <c r="D31" s="37" t="s">
        <v>254</v>
      </c>
      <c r="E31" s="4"/>
      <c r="F31" s="4"/>
      <c r="G31" s="4"/>
      <c r="H31" s="4"/>
      <c r="I31" s="4"/>
    </row>
    <row r="32" spans="1:9" s="1" customFormat="1" ht="18" customHeight="1">
      <c r="A32" s="5">
        <v>1</v>
      </c>
      <c r="B32" s="5" t="s">
        <v>52</v>
      </c>
      <c r="C32" s="5">
        <v>0</v>
      </c>
      <c r="D32" s="5"/>
      <c r="E32" s="4"/>
      <c r="F32" s="4"/>
      <c r="G32" s="4"/>
      <c r="H32" s="4"/>
      <c r="I32" s="4"/>
    </row>
    <row r="33" spans="1:9" s="1" customFormat="1" ht="18" customHeight="1">
      <c r="A33" s="5">
        <v>2</v>
      </c>
      <c r="B33" s="5" t="s">
        <v>53</v>
      </c>
      <c r="C33" s="5">
        <v>2</v>
      </c>
      <c r="D33" s="5"/>
      <c r="E33" s="4"/>
      <c r="F33" s="4"/>
      <c r="G33" s="4"/>
      <c r="H33" s="4"/>
      <c r="I33" s="4"/>
    </row>
    <row r="34" spans="1:9" s="1" customFormat="1" ht="18" customHeight="1">
      <c r="A34" s="5">
        <v>3</v>
      </c>
      <c r="B34" s="5" t="s">
        <v>54</v>
      </c>
      <c r="C34" s="5">
        <v>3</v>
      </c>
      <c r="D34" s="5"/>
      <c r="E34" s="4"/>
      <c r="F34" s="4"/>
      <c r="G34" s="4"/>
      <c r="H34" s="4"/>
      <c r="I34" s="4"/>
    </row>
    <row r="35" spans="1:9" s="1" customFormat="1" ht="18" customHeight="1">
      <c r="A35" s="5">
        <v>4</v>
      </c>
      <c r="B35" s="5" t="s">
        <v>55</v>
      </c>
      <c r="C35" s="5">
        <v>5</v>
      </c>
      <c r="D35" s="5"/>
      <c r="E35" s="4"/>
      <c r="F35" s="4"/>
      <c r="G35" s="4"/>
      <c r="H35" s="4"/>
      <c r="I35" s="4"/>
    </row>
    <row r="36" spans="1:9" s="1" customFormat="1" ht="18" customHeight="1">
      <c r="A36" s="5">
        <v>5</v>
      </c>
      <c r="B36" s="5" t="s">
        <v>56</v>
      </c>
      <c r="C36" s="5">
        <v>6</v>
      </c>
      <c r="D36" s="5"/>
      <c r="E36" s="4"/>
      <c r="F36" s="4"/>
      <c r="G36" s="4"/>
      <c r="H36" s="4"/>
      <c r="I36" s="4"/>
    </row>
    <row r="37" spans="1:9" s="1" customFormat="1" ht="18" customHeight="1">
      <c r="A37" s="5">
        <v>6</v>
      </c>
      <c r="B37" s="5" t="s">
        <v>57</v>
      </c>
      <c r="C37" s="5">
        <v>8</v>
      </c>
      <c r="D37" s="5"/>
      <c r="E37" s="4"/>
      <c r="F37" s="4"/>
      <c r="G37" s="4"/>
      <c r="H37" s="4"/>
      <c r="I37" s="4"/>
    </row>
    <row r="38" spans="1:4" s="1" customFormat="1" ht="18" customHeight="1">
      <c r="A38" s="5">
        <v>7</v>
      </c>
      <c r="B38" s="5" t="s">
        <v>58</v>
      </c>
      <c r="C38" s="5">
        <v>9</v>
      </c>
      <c r="D38" s="5"/>
    </row>
    <row r="39" spans="1:4" s="1" customFormat="1" ht="18" customHeight="1">
      <c r="A39" s="5">
        <v>8</v>
      </c>
      <c r="B39" s="5" t="s">
        <v>59</v>
      </c>
      <c r="C39" s="5">
        <v>11</v>
      </c>
      <c r="D39" s="5"/>
    </row>
    <row r="40" spans="1:4" s="1" customFormat="1" ht="18" customHeight="1">
      <c r="A40" s="5">
        <v>9</v>
      </c>
      <c r="B40" s="5" t="s">
        <v>60</v>
      </c>
      <c r="C40" s="5">
        <v>13</v>
      </c>
      <c r="D40" s="5"/>
    </row>
    <row r="41" spans="1:4" s="1" customFormat="1" ht="18" customHeight="1">
      <c r="A41" s="5">
        <v>10</v>
      </c>
      <c r="B41" s="5" t="s">
        <v>61</v>
      </c>
      <c r="C41" s="5">
        <v>14</v>
      </c>
      <c r="D41" s="5"/>
    </row>
    <row r="42" spans="1:4" s="1" customFormat="1" ht="18" customHeight="1">
      <c r="A42" s="5">
        <v>11</v>
      </c>
      <c r="B42" s="5" t="s">
        <v>62</v>
      </c>
      <c r="C42" s="5">
        <v>16</v>
      </c>
      <c r="D42" s="5"/>
    </row>
    <row r="43" spans="1:4" s="1" customFormat="1" ht="18" customHeight="1">
      <c r="A43" s="5">
        <v>12</v>
      </c>
      <c r="B43" s="5" t="s">
        <v>63</v>
      </c>
      <c r="C43" s="5">
        <v>17</v>
      </c>
      <c r="D43" s="5"/>
    </row>
    <row r="44" spans="1:4" s="1" customFormat="1" ht="18" customHeight="1">
      <c r="A44" s="5">
        <v>13</v>
      </c>
      <c r="B44" s="5" t="s">
        <v>64</v>
      </c>
      <c r="C44" s="5">
        <v>18</v>
      </c>
      <c r="D44" s="5"/>
    </row>
    <row r="45" spans="1:4" s="1" customFormat="1" ht="18" customHeight="1">
      <c r="A45" s="5">
        <v>14</v>
      </c>
      <c r="B45" s="5" t="s">
        <v>65</v>
      </c>
      <c r="C45" s="5">
        <v>19</v>
      </c>
      <c r="D45" s="5"/>
    </row>
    <row r="46" spans="1:4" s="1" customFormat="1" ht="18" customHeight="1">
      <c r="A46" s="5">
        <v>15</v>
      </c>
      <c r="B46" s="5" t="s">
        <v>66</v>
      </c>
      <c r="C46" s="5">
        <v>21</v>
      </c>
      <c r="D46" s="5"/>
    </row>
    <row r="47" spans="1:4" s="1" customFormat="1" ht="18" customHeight="1">
      <c r="A47" s="5">
        <v>16</v>
      </c>
      <c r="B47" s="5" t="s">
        <v>30</v>
      </c>
      <c r="C47" s="5">
        <v>23</v>
      </c>
      <c r="D47" s="5"/>
    </row>
    <row r="48" spans="1:4" s="1" customFormat="1" ht="18" customHeight="1">
      <c r="A48" s="5">
        <v>17</v>
      </c>
      <c r="B48" s="5" t="s">
        <v>68</v>
      </c>
      <c r="C48" s="5">
        <v>24</v>
      </c>
      <c r="D48" s="5"/>
    </row>
    <row r="49" spans="1:4" s="1" customFormat="1" ht="18" customHeight="1">
      <c r="A49" s="5">
        <v>18</v>
      </c>
      <c r="B49" s="5" t="s">
        <v>69</v>
      </c>
      <c r="C49" s="5">
        <v>25</v>
      </c>
      <c r="D49" s="5"/>
    </row>
    <row r="50" spans="1:4" s="1" customFormat="1" ht="18" customHeight="1">
      <c r="A50" s="5">
        <v>19</v>
      </c>
      <c r="B50" s="5" t="s">
        <v>70</v>
      </c>
      <c r="C50" s="5">
        <v>27</v>
      </c>
      <c r="D50" s="5"/>
    </row>
    <row r="51" spans="1:4" s="1" customFormat="1" ht="18" customHeight="1">
      <c r="A51" s="5">
        <v>20</v>
      </c>
      <c r="B51" s="5" t="s">
        <v>71</v>
      </c>
      <c r="C51" s="5">
        <v>29</v>
      </c>
      <c r="D51" s="5"/>
    </row>
    <row r="52" spans="1:4" s="1" customFormat="1" ht="18" customHeight="1">
      <c r="A52" s="5">
        <v>21</v>
      </c>
      <c r="B52" s="5" t="s">
        <v>72</v>
      </c>
      <c r="C52" s="5">
        <v>31</v>
      </c>
      <c r="D52" s="5"/>
    </row>
    <row r="53" spans="1:4" s="1" customFormat="1" ht="18" customHeight="1">
      <c r="A53" s="5">
        <v>22</v>
      </c>
      <c r="B53" s="5" t="s">
        <v>73</v>
      </c>
      <c r="C53" s="5">
        <v>34</v>
      </c>
      <c r="D53" s="5"/>
    </row>
    <row r="54" s="1" customFormat="1" ht="18" customHeight="1"/>
    <row r="55" s="1" customFormat="1" ht="18" customHeight="1"/>
    <row r="56" spans="1:4" s="1" customFormat="1" ht="18" customHeight="1">
      <c r="A56" s="102" t="s">
        <v>1</v>
      </c>
      <c r="B56" s="102" t="s">
        <v>2</v>
      </c>
      <c r="C56" s="37" t="s">
        <v>230</v>
      </c>
      <c r="D56" s="37" t="s">
        <v>254</v>
      </c>
    </row>
    <row r="57" spans="1:4" s="1" customFormat="1" ht="18" customHeight="1">
      <c r="A57" s="5">
        <v>22</v>
      </c>
      <c r="B57" s="5" t="s">
        <v>73</v>
      </c>
      <c r="C57" s="5">
        <v>0</v>
      </c>
      <c r="D57" s="5"/>
    </row>
    <row r="58" spans="1:4" s="1" customFormat="1" ht="18" customHeight="1">
      <c r="A58" s="5">
        <v>21</v>
      </c>
      <c r="B58" s="5" t="s">
        <v>72</v>
      </c>
      <c r="C58" s="5">
        <v>3</v>
      </c>
      <c r="D58" s="5"/>
    </row>
    <row r="59" spans="1:4" s="1" customFormat="1" ht="18" customHeight="1">
      <c r="A59" s="5">
        <v>20</v>
      </c>
      <c r="B59" s="5" t="s">
        <v>71</v>
      </c>
      <c r="C59" s="5">
        <v>5</v>
      </c>
      <c r="D59" s="5"/>
    </row>
    <row r="60" spans="1:4" s="1" customFormat="1" ht="18" customHeight="1">
      <c r="A60" s="5">
        <v>19</v>
      </c>
      <c r="B60" s="5" t="s">
        <v>70</v>
      </c>
      <c r="C60" s="5">
        <v>7</v>
      </c>
      <c r="D60" s="5"/>
    </row>
    <row r="61" spans="1:4" s="1" customFormat="1" ht="18" customHeight="1">
      <c r="A61" s="5">
        <v>18</v>
      </c>
      <c r="B61" s="5" t="s">
        <v>69</v>
      </c>
      <c r="C61" s="5">
        <v>9</v>
      </c>
      <c r="D61" s="5"/>
    </row>
    <row r="62" spans="1:4" s="1" customFormat="1" ht="18" customHeight="1">
      <c r="A62" s="5">
        <v>17</v>
      </c>
      <c r="B62" s="5" t="s">
        <v>68</v>
      </c>
      <c r="C62" s="5">
        <v>10</v>
      </c>
      <c r="D62" s="5"/>
    </row>
    <row r="63" spans="1:4" s="1" customFormat="1" ht="18" customHeight="1">
      <c r="A63" s="5">
        <v>16</v>
      </c>
      <c r="B63" s="5" t="s">
        <v>30</v>
      </c>
      <c r="C63" s="5">
        <v>12</v>
      </c>
      <c r="D63" s="5"/>
    </row>
    <row r="64" spans="1:4" s="1" customFormat="1" ht="18" customHeight="1">
      <c r="A64" s="5">
        <v>15</v>
      </c>
      <c r="B64" s="5" t="s">
        <v>66</v>
      </c>
      <c r="C64" s="5">
        <v>14</v>
      </c>
      <c r="D64" s="5"/>
    </row>
    <row r="65" spans="1:4" s="1" customFormat="1" ht="18" customHeight="1">
      <c r="A65" s="5">
        <v>14</v>
      </c>
      <c r="B65" s="5" t="s">
        <v>65</v>
      </c>
      <c r="C65" s="5">
        <v>15</v>
      </c>
      <c r="D65" s="5"/>
    </row>
    <row r="66" spans="1:4" s="1" customFormat="1" ht="18" customHeight="1">
      <c r="A66" s="5">
        <v>13</v>
      </c>
      <c r="B66" s="5" t="s">
        <v>64</v>
      </c>
      <c r="C66" s="5">
        <v>16</v>
      </c>
      <c r="D66" s="5"/>
    </row>
    <row r="67" spans="1:4" s="1" customFormat="1" ht="18" customHeight="1">
      <c r="A67" s="5">
        <v>12</v>
      </c>
      <c r="B67" s="5" t="s">
        <v>63</v>
      </c>
      <c r="C67" s="5">
        <v>17</v>
      </c>
      <c r="D67" s="5"/>
    </row>
    <row r="68" spans="1:4" s="1" customFormat="1" ht="18" customHeight="1">
      <c r="A68" s="5">
        <v>11</v>
      </c>
      <c r="B68" s="5" t="s">
        <v>62</v>
      </c>
      <c r="C68" s="5">
        <v>18</v>
      </c>
      <c r="D68" s="5"/>
    </row>
    <row r="69" spans="1:4" s="1" customFormat="1" ht="18" customHeight="1">
      <c r="A69" s="5">
        <v>10</v>
      </c>
      <c r="B69" s="5" t="s">
        <v>61</v>
      </c>
      <c r="C69" s="5">
        <v>20</v>
      </c>
      <c r="D69" s="5"/>
    </row>
    <row r="70" spans="1:4" s="1" customFormat="1" ht="18" customHeight="1">
      <c r="A70" s="5">
        <v>9</v>
      </c>
      <c r="B70" s="5" t="s">
        <v>60</v>
      </c>
      <c r="C70" s="5">
        <v>21</v>
      </c>
      <c r="D70" s="5"/>
    </row>
    <row r="71" spans="1:4" s="1" customFormat="1" ht="18" customHeight="1">
      <c r="A71" s="5">
        <v>8</v>
      </c>
      <c r="B71" s="5" t="s">
        <v>59</v>
      </c>
      <c r="C71" s="5">
        <v>23</v>
      </c>
      <c r="D71" s="5"/>
    </row>
    <row r="72" spans="1:4" s="1" customFormat="1" ht="18" customHeight="1">
      <c r="A72" s="5">
        <v>7</v>
      </c>
      <c r="B72" s="5" t="s">
        <v>58</v>
      </c>
      <c r="C72" s="5">
        <v>25</v>
      </c>
      <c r="D72" s="5"/>
    </row>
    <row r="73" spans="1:4" s="1" customFormat="1" ht="18" customHeight="1">
      <c r="A73" s="5">
        <v>6</v>
      </c>
      <c r="B73" s="5" t="s">
        <v>57</v>
      </c>
      <c r="C73" s="5">
        <v>26</v>
      </c>
      <c r="D73" s="5"/>
    </row>
    <row r="74" spans="1:4" s="1" customFormat="1" ht="18" customHeight="1">
      <c r="A74" s="5">
        <v>5</v>
      </c>
      <c r="B74" s="5" t="s">
        <v>56</v>
      </c>
      <c r="C74" s="5">
        <v>28</v>
      </c>
      <c r="D74" s="5"/>
    </row>
    <row r="75" spans="1:4" s="1" customFormat="1" ht="18" customHeight="1">
      <c r="A75" s="5">
        <v>4</v>
      </c>
      <c r="B75" s="5" t="s">
        <v>55</v>
      </c>
      <c r="C75" s="5">
        <v>29</v>
      </c>
      <c r="D75" s="5"/>
    </row>
    <row r="76" spans="1:4" s="1" customFormat="1" ht="18" customHeight="1">
      <c r="A76" s="5">
        <v>3</v>
      </c>
      <c r="B76" s="5" t="s">
        <v>54</v>
      </c>
      <c r="C76" s="5">
        <v>31</v>
      </c>
      <c r="D76" s="5"/>
    </row>
    <row r="77" spans="1:4" s="1" customFormat="1" ht="18" customHeight="1">
      <c r="A77" s="5">
        <v>2</v>
      </c>
      <c r="B77" s="5" t="s">
        <v>53</v>
      </c>
      <c r="C77" s="5">
        <v>32</v>
      </c>
      <c r="D77" s="5"/>
    </row>
    <row r="78" spans="1:4" s="1" customFormat="1" ht="18" customHeight="1">
      <c r="A78" s="5">
        <v>1</v>
      </c>
      <c r="B78" s="5" t="s">
        <v>52</v>
      </c>
      <c r="C78" s="5">
        <v>34</v>
      </c>
      <c r="D78" s="5"/>
    </row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</sheetData>
  <mergeCells count="6">
    <mergeCell ref="A29:E29"/>
    <mergeCell ref="F6:F18"/>
    <mergeCell ref="A1:B1"/>
    <mergeCell ref="C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 topLeftCell="A1">
      <selection activeCell="U27" sqref="U27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3" width="5.57421875" style="0" customWidth="1"/>
  </cols>
  <sheetData>
    <row r="1" spans="1:3" ht="30" customHeight="1" thickBot="1">
      <c r="A1" s="586" t="s">
        <v>256</v>
      </c>
      <c r="B1" s="587"/>
      <c r="C1" s="587"/>
    </row>
    <row r="2" spans="1:20" ht="18" customHeight="1" thickBot="1">
      <c r="A2" s="584" t="s">
        <v>239</v>
      </c>
      <c r="B2" s="585"/>
      <c r="C2" s="103"/>
      <c r="D2" s="106"/>
      <c r="E2" s="106"/>
      <c r="F2" s="106"/>
      <c r="G2" s="106"/>
      <c r="H2" s="106"/>
      <c r="I2" s="106"/>
      <c r="J2" s="106"/>
      <c r="K2" s="106"/>
      <c r="L2" s="104"/>
      <c r="M2" s="124"/>
      <c r="N2" s="124"/>
      <c r="O2" s="124"/>
      <c r="P2" s="124"/>
      <c r="Q2" s="124"/>
      <c r="R2" s="124"/>
      <c r="S2" s="124"/>
      <c r="T2" s="124"/>
    </row>
    <row r="3" spans="1:20" ht="18" customHeight="1">
      <c r="A3" s="107">
        <v>1</v>
      </c>
      <c r="B3" s="108" t="s">
        <v>52</v>
      </c>
      <c r="C3" s="125">
        <v>0.4840277777777778</v>
      </c>
      <c r="D3" s="110">
        <v>43</v>
      </c>
      <c r="E3" s="110">
        <f>D3+6</f>
        <v>49</v>
      </c>
      <c r="F3" s="110">
        <v>55</v>
      </c>
      <c r="G3" s="131">
        <v>0.5006944444444444</v>
      </c>
      <c r="H3" s="110">
        <v>7</v>
      </c>
      <c r="I3" s="110">
        <f>H3+6</f>
        <v>13</v>
      </c>
      <c r="J3" s="110">
        <f>I3+6</f>
        <v>19</v>
      </c>
      <c r="K3" s="110">
        <f>J3+6</f>
        <v>25</v>
      </c>
      <c r="L3" s="108">
        <f>K3+6</f>
        <v>31</v>
      </c>
      <c r="M3" s="124"/>
      <c r="N3" s="124"/>
      <c r="O3" s="124"/>
      <c r="P3" s="124"/>
      <c r="Q3" s="124"/>
      <c r="R3" s="124"/>
      <c r="S3" s="124"/>
      <c r="T3" s="124"/>
    </row>
    <row r="4" spans="1:20" ht="18" customHeight="1">
      <c r="A4" s="111">
        <v>2</v>
      </c>
      <c r="B4" s="112" t="s">
        <v>53</v>
      </c>
      <c r="C4" s="111">
        <v>39</v>
      </c>
      <c r="D4" s="110">
        <f aca="true" t="shared" si="0" ref="D4:E24">C4+6</f>
        <v>45</v>
      </c>
      <c r="E4" s="110">
        <f t="shared" si="0"/>
        <v>51</v>
      </c>
      <c r="F4" s="114">
        <v>57</v>
      </c>
      <c r="G4" s="114">
        <v>3</v>
      </c>
      <c r="H4" s="110">
        <f aca="true" t="shared" si="1" ref="H4:L24">G4+6</f>
        <v>9</v>
      </c>
      <c r="I4" s="110">
        <f t="shared" si="1"/>
        <v>15</v>
      </c>
      <c r="J4" s="110">
        <f t="shared" si="1"/>
        <v>21</v>
      </c>
      <c r="K4" s="110">
        <f t="shared" si="1"/>
        <v>27</v>
      </c>
      <c r="L4" s="108">
        <f t="shared" si="1"/>
        <v>33</v>
      </c>
      <c r="M4" s="124"/>
      <c r="N4" s="124"/>
      <c r="O4" s="124"/>
      <c r="P4" s="124"/>
      <c r="Q4" s="124"/>
      <c r="R4" s="124"/>
      <c r="S4" s="124"/>
      <c r="T4" s="124"/>
    </row>
    <row r="5" spans="1:20" ht="18" customHeight="1">
      <c r="A5" s="111">
        <v>3</v>
      </c>
      <c r="B5" s="112" t="s">
        <v>54</v>
      </c>
      <c r="C5" s="111">
        <v>40</v>
      </c>
      <c r="D5" s="110">
        <f t="shared" si="0"/>
        <v>46</v>
      </c>
      <c r="E5" s="110">
        <f t="shared" si="0"/>
        <v>52</v>
      </c>
      <c r="F5" s="114">
        <v>58</v>
      </c>
      <c r="G5" s="114">
        <v>4</v>
      </c>
      <c r="H5" s="110">
        <f t="shared" si="1"/>
        <v>10</v>
      </c>
      <c r="I5" s="110">
        <f t="shared" si="1"/>
        <v>16</v>
      </c>
      <c r="J5" s="110">
        <f t="shared" si="1"/>
        <v>22</v>
      </c>
      <c r="K5" s="110">
        <f t="shared" si="1"/>
        <v>28</v>
      </c>
      <c r="L5" s="108">
        <f t="shared" si="1"/>
        <v>34</v>
      </c>
      <c r="M5" s="124"/>
      <c r="N5" s="124"/>
      <c r="O5" s="124"/>
      <c r="P5" s="124"/>
      <c r="Q5" s="124"/>
      <c r="R5" s="124"/>
      <c r="S5" s="124"/>
      <c r="T5" s="124"/>
    </row>
    <row r="6" spans="1:20" ht="18" customHeight="1">
      <c r="A6" s="111">
        <v>4</v>
      </c>
      <c r="B6" s="112" t="s">
        <v>55</v>
      </c>
      <c r="C6" s="111">
        <v>42</v>
      </c>
      <c r="D6" s="110">
        <f t="shared" si="0"/>
        <v>48</v>
      </c>
      <c r="E6" s="110">
        <f t="shared" si="0"/>
        <v>54</v>
      </c>
      <c r="F6" s="130">
        <v>0.5</v>
      </c>
      <c r="G6" s="114">
        <v>6</v>
      </c>
      <c r="H6" s="110">
        <f t="shared" si="1"/>
        <v>12</v>
      </c>
      <c r="I6" s="110">
        <f t="shared" si="1"/>
        <v>18</v>
      </c>
      <c r="J6" s="110">
        <f t="shared" si="1"/>
        <v>24</v>
      </c>
      <c r="K6" s="110">
        <f t="shared" si="1"/>
        <v>30</v>
      </c>
      <c r="L6" s="108">
        <f t="shared" si="1"/>
        <v>36</v>
      </c>
      <c r="M6" s="124"/>
      <c r="N6" s="124"/>
      <c r="O6" s="124"/>
      <c r="P6" s="124"/>
      <c r="Q6" s="124"/>
      <c r="R6" s="124"/>
      <c r="S6" s="124"/>
      <c r="T6" s="124"/>
    </row>
    <row r="7" spans="1:20" ht="18" customHeight="1">
      <c r="A7" s="111">
        <v>5</v>
      </c>
      <c r="B7" s="112" t="s">
        <v>56</v>
      </c>
      <c r="C7" s="111">
        <v>43</v>
      </c>
      <c r="D7" s="110">
        <f t="shared" si="0"/>
        <v>49</v>
      </c>
      <c r="E7" s="110">
        <f t="shared" si="0"/>
        <v>55</v>
      </c>
      <c r="F7" s="114">
        <v>1</v>
      </c>
      <c r="G7" s="114">
        <f>F7+6</f>
        <v>7</v>
      </c>
      <c r="H7" s="110">
        <f t="shared" si="1"/>
        <v>13</v>
      </c>
      <c r="I7" s="110">
        <f t="shared" si="1"/>
        <v>19</v>
      </c>
      <c r="J7" s="110">
        <f t="shared" si="1"/>
        <v>25</v>
      </c>
      <c r="K7" s="110">
        <f t="shared" si="1"/>
        <v>31</v>
      </c>
      <c r="L7" s="108">
        <f t="shared" si="1"/>
        <v>37</v>
      </c>
      <c r="M7" s="124"/>
      <c r="N7" s="124"/>
      <c r="O7" s="124"/>
      <c r="P7" s="124"/>
      <c r="Q7" s="124"/>
      <c r="R7" s="124"/>
      <c r="S7" s="124"/>
      <c r="T7" s="124"/>
    </row>
    <row r="8" spans="1:20" ht="18" customHeight="1">
      <c r="A8" s="111">
        <v>6</v>
      </c>
      <c r="B8" s="112" t="s">
        <v>57</v>
      </c>
      <c r="C8" s="111">
        <v>45</v>
      </c>
      <c r="D8" s="110">
        <f t="shared" si="0"/>
        <v>51</v>
      </c>
      <c r="E8" s="110">
        <f t="shared" si="0"/>
        <v>57</v>
      </c>
      <c r="F8" s="114">
        <v>3</v>
      </c>
      <c r="G8" s="114">
        <f aca="true" t="shared" si="2" ref="G8:G24">F8+6</f>
        <v>9</v>
      </c>
      <c r="H8" s="110">
        <f t="shared" si="1"/>
        <v>15</v>
      </c>
      <c r="I8" s="110">
        <f t="shared" si="1"/>
        <v>21</v>
      </c>
      <c r="J8" s="110">
        <f t="shared" si="1"/>
        <v>27</v>
      </c>
      <c r="K8" s="110">
        <f t="shared" si="1"/>
        <v>33</v>
      </c>
      <c r="L8" s="108">
        <f t="shared" si="1"/>
        <v>39</v>
      </c>
      <c r="M8" s="124"/>
      <c r="N8" s="124"/>
      <c r="O8" s="124"/>
      <c r="P8" s="124"/>
      <c r="Q8" s="124"/>
      <c r="R8" s="124"/>
      <c r="S8" s="124"/>
      <c r="T8" s="124"/>
    </row>
    <row r="9" spans="1:20" ht="18" customHeight="1">
      <c r="A9" s="111">
        <v>7</v>
      </c>
      <c r="B9" s="112" t="s">
        <v>58</v>
      </c>
      <c r="C9" s="111">
        <v>46</v>
      </c>
      <c r="D9" s="110">
        <f t="shared" si="0"/>
        <v>52</v>
      </c>
      <c r="E9" s="110">
        <f t="shared" si="0"/>
        <v>58</v>
      </c>
      <c r="F9" s="114">
        <v>4</v>
      </c>
      <c r="G9" s="114">
        <f t="shared" si="2"/>
        <v>10</v>
      </c>
      <c r="H9" s="110">
        <f t="shared" si="1"/>
        <v>16</v>
      </c>
      <c r="I9" s="110">
        <f t="shared" si="1"/>
        <v>22</v>
      </c>
      <c r="J9" s="110">
        <f t="shared" si="1"/>
        <v>28</v>
      </c>
      <c r="K9" s="110">
        <f t="shared" si="1"/>
        <v>34</v>
      </c>
      <c r="L9" s="108">
        <f t="shared" si="1"/>
        <v>40</v>
      </c>
      <c r="M9" s="124"/>
      <c r="N9" s="124"/>
      <c r="O9" s="124"/>
      <c r="P9" s="124"/>
      <c r="Q9" s="124"/>
      <c r="R9" s="124"/>
      <c r="S9" s="124"/>
      <c r="T9" s="124"/>
    </row>
    <row r="10" spans="1:20" ht="18" customHeight="1">
      <c r="A10" s="111">
        <v>8</v>
      </c>
      <c r="B10" s="112" t="s">
        <v>59</v>
      </c>
      <c r="C10" s="111">
        <v>48</v>
      </c>
      <c r="D10" s="110">
        <f t="shared" si="0"/>
        <v>54</v>
      </c>
      <c r="E10" s="131">
        <v>0.5</v>
      </c>
      <c r="F10" s="114">
        <v>6</v>
      </c>
      <c r="G10" s="114">
        <f t="shared" si="2"/>
        <v>12</v>
      </c>
      <c r="H10" s="110">
        <f t="shared" si="1"/>
        <v>18</v>
      </c>
      <c r="I10" s="110">
        <f t="shared" si="1"/>
        <v>24</v>
      </c>
      <c r="J10" s="110">
        <f t="shared" si="1"/>
        <v>30</v>
      </c>
      <c r="K10" s="110">
        <f t="shared" si="1"/>
        <v>36</v>
      </c>
      <c r="L10" s="108">
        <f t="shared" si="1"/>
        <v>42</v>
      </c>
      <c r="M10" s="124"/>
      <c r="N10" s="124"/>
      <c r="O10" s="124"/>
      <c r="P10" s="124"/>
      <c r="Q10" s="124"/>
      <c r="R10" s="124"/>
      <c r="S10" s="124"/>
      <c r="T10" s="124"/>
    </row>
    <row r="11" spans="1:20" ht="18" customHeight="1">
      <c r="A11" s="111">
        <v>9</v>
      </c>
      <c r="B11" s="112" t="s">
        <v>60</v>
      </c>
      <c r="C11" s="111">
        <v>50</v>
      </c>
      <c r="D11" s="110">
        <f t="shared" si="0"/>
        <v>56</v>
      </c>
      <c r="E11" s="114">
        <v>2</v>
      </c>
      <c r="F11" s="114">
        <f aca="true" t="shared" si="3" ref="F11:F24">E11+6</f>
        <v>8</v>
      </c>
      <c r="G11" s="114">
        <f t="shared" si="2"/>
        <v>14</v>
      </c>
      <c r="H11" s="110">
        <f t="shared" si="1"/>
        <v>20</v>
      </c>
      <c r="I11" s="110">
        <f t="shared" si="1"/>
        <v>26</v>
      </c>
      <c r="J11" s="110">
        <f t="shared" si="1"/>
        <v>32</v>
      </c>
      <c r="K11" s="110">
        <f t="shared" si="1"/>
        <v>38</v>
      </c>
      <c r="L11" s="108">
        <f t="shared" si="1"/>
        <v>44</v>
      </c>
      <c r="M11" s="124"/>
      <c r="N11" s="124"/>
      <c r="O11" s="124"/>
      <c r="P11" s="124"/>
      <c r="Q11" s="124"/>
      <c r="R11" s="124"/>
      <c r="S11" s="124"/>
      <c r="T11" s="124"/>
    </row>
    <row r="12" spans="1:20" ht="18" customHeight="1">
      <c r="A12" s="111">
        <v>10</v>
      </c>
      <c r="B12" s="112" t="s">
        <v>61</v>
      </c>
      <c r="C12" s="111">
        <v>51</v>
      </c>
      <c r="D12" s="110">
        <f t="shared" si="0"/>
        <v>57</v>
      </c>
      <c r="E12" s="114">
        <v>3</v>
      </c>
      <c r="F12" s="114">
        <f t="shared" si="3"/>
        <v>9</v>
      </c>
      <c r="G12" s="114">
        <f t="shared" si="2"/>
        <v>15</v>
      </c>
      <c r="H12" s="110">
        <f t="shared" si="1"/>
        <v>21</v>
      </c>
      <c r="I12" s="110">
        <f t="shared" si="1"/>
        <v>27</v>
      </c>
      <c r="J12" s="110">
        <f t="shared" si="1"/>
        <v>33</v>
      </c>
      <c r="K12" s="110">
        <f t="shared" si="1"/>
        <v>39</v>
      </c>
      <c r="L12" s="108">
        <f t="shared" si="1"/>
        <v>45</v>
      </c>
      <c r="M12" s="124"/>
      <c r="N12" s="124"/>
      <c r="O12" s="124"/>
      <c r="P12" s="124"/>
      <c r="Q12" s="124"/>
      <c r="R12" s="124"/>
      <c r="S12" s="124"/>
      <c r="T12" s="124"/>
    </row>
    <row r="13" spans="1:20" ht="18" customHeight="1">
      <c r="A13" s="111">
        <v>11</v>
      </c>
      <c r="B13" s="112" t="s">
        <v>62</v>
      </c>
      <c r="C13" s="111">
        <v>53</v>
      </c>
      <c r="D13" s="110">
        <f t="shared" si="0"/>
        <v>59</v>
      </c>
      <c r="E13" s="114">
        <v>5</v>
      </c>
      <c r="F13" s="114">
        <f t="shared" si="3"/>
        <v>11</v>
      </c>
      <c r="G13" s="114">
        <f t="shared" si="2"/>
        <v>17</v>
      </c>
      <c r="H13" s="110">
        <f t="shared" si="1"/>
        <v>23</v>
      </c>
      <c r="I13" s="110">
        <f t="shared" si="1"/>
        <v>29</v>
      </c>
      <c r="J13" s="110">
        <f t="shared" si="1"/>
        <v>35</v>
      </c>
      <c r="K13" s="110">
        <f t="shared" si="1"/>
        <v>41</v>
      </c>
      <c r="L13" s="108">
        <f t="shared" si="1"/>
        <v>47</v>
      </c>
      <c r="M13" s="124"/>
      <c r="N13" s="124"/>
      <c r="O13" s="124"/>
      <c r="P13" s="124"/>
      <c r="Q13" s="124"/>
      <c r="R13" s="124"/>
      <c r="S13" s="124"/>
      <c r="T13" s="124"/>
    </row>
    <row r="14" spans="1:20" ht="18" customHeight="1">
      <c r="A14" s="111">
        <v>12</v>
      </c>
      <c r="B14" s="112" t="s">
        <v>63</v>
      </c>
      <c r="C14" s="111">
        <v>54</v>
      </c>
      <c r="D14" s="131">
        <v>0.5</v>
      </c>
      <c r="E14" s="114">
        <v>6</v>
      </c>
      <c r="F14" s="114">
        <f t="shared" si="3"/>
        <v>12</v>
      </c>
      <c r="G14" s="114">
        <f t="shared" si="2"/>
        <v>18</v>
      </c>
      <c r="H14" s="110">
        <f t="shared" si="1"/>
        <v>24</v>
      </c>
      <c r="I14" s="110">
        <f t="shared" si="1"/>
        <v>30</v>
      </c>
      <c r="J14" s="110">
        <f t="shared" si="1"/>
        <v>36</v>
      </c>
      <c r="K14" s="110">
        <f t="shared" si="1"/>
        <v>42</v>
      </c>
      <c r="L14" s="108">
        <f t="shared" si="1"/>
        <v>48</v>
      </c>
      <c r="M14" s="124"/>
      <c r="N14" s="124"/>
      <c r="O14" s="124"/>
      <c r="P14" s="124"/>
      <c r="Q14" s="124"/>
      <c r="R14" s="124"/>
      <c r="S14" s="124"/>
      <c r="T14" s="124"/>
    </row>
    <row r="15" spans="1:20" ht="18" customHeight="1">
      <c r="A15" s="111">
        <v>13</v>
      </c>
      <c r="B15" s="112" t="s">
        <v>64</v>
      </c>
      <c r="C15" s="111">
        <v>55</v>
      </c>
      <c r="D15" s="110">
        <v>1</v>
      </c>
      <c r="E15" s="114">
        <f aca="true" t="shared" si="4" ref="E15:E24">D15+6</f>
        <v>7</v>
      </c>
      <c r="F15" s="114">
        <f t="shared" si="3"/>
        <v>13</v>
      </c>
      <c r="G15" s="114">
        <f t="shared" si="2"/>
        <v>19</v>
      </c>
      <c r="H15" s="110">
        <f t="shared" si="1"/>
        <v>25</v>
      </c>
      <c r="I15" s="110">
        <f t="shared" si="1"/>
        <v>31</v>
      </c>
      <c r="J15" s="110">
        <f t="shared" si="1"/>
        <v>37</v>
      </c>
      <c r="K15" s="110">
        <f t="shared" si="1"/>
        <v>43</v>
      </c>
      <c r="L15" s="108">
        <f t="shared" si="1"/>
        <v>49</v>
      </c>
      <c r="M15" s="124"/>
      <c r="N15" s="124"/>
      <c r="O15" s="124"/>
      <c r="P15" s="124"/>
      <c r="Q15" s="124"/>
      <c r="R15" s="124"/>
      <c r="S15" s="124"/>
      <c r="T15" s="124"/>
    </row>
    <row r="16" spans="1:20" ht="18" customHeight="1">
      <c r="A16" s="111">
        <v>14</v>
      </c>
      <c r="B16" s="112" t="s">
        <v>65</v>
      </c>
      <c r="C16" s="111">
        <v>56</v>
      </c>
      <c r="D16" s="110">
        <v>2</v>
      </c>
      <c r="E16" s="114">
        <f t="shared" si="4"/>
        <v>8</v>
      </c>
      <c r="F16" s="114">
        <f t="shared" si="3"/>
        <v>14</v>
      </c>
      <c r="G16" s="114">
        <f t="shared" si="2"/>
        <v>20</v>
      </c>
      <c r="H16" s="110">
        <f t="shared" si="1"/>
        <v>26</v>
      </c>
      <c r="I16" s="110">
        <f t="shared" si="1"/>
        <v>32</v>
      </c>
      <c r="J16" s="110">
        <f t="shared" si="1"/>
        <v>38</v>
      </c>
      <c r="K16" s="110">
        <f t="shared" si="1"/>
        <v>44</v>
      </c>
      <c r="L16" s="108">
        <f t="shared" si="1"/>
        <v>50</v>
      </c>
      <c r="M16" s="124"/>
      <c r="N16" s="124"/>
      <c r="O16" s="124"/>
      <c r="P16" s="124"/>
      <c r="Q16" s="124"/>
      <c r="R16" s="124"/>
      <c r="S16" s="124"/>
      <c r="T16" s="124"/>
    </row>
    <row r="17" spans="1:20" ht="18" customHeight="1" thickBot="1">
      <c r="A17" s="119">
        <v>15</v>
      </c>
      <c r="B17" s="120" t="s">
        <v>66</v>
      </c>
      <c r="C17" s="119">
        <v>58</v>
      </c>
      <c r="D17" s="128">
        <v>4</v>
      </c>
      <c r="E17" s="122">
        <f t="shared" si="4"/>
        <v>10</v>
      </c>
      <c r="F17" s="122">
        <f t="shared" si="3"/>
        <v>16</v>
      </c>
      <c r="G17" s="122">
        <f t="shared" si="2"/>
        <v>22</v>
      </c>
      <c r="H17" s="128">
        <f t="shared" si="1"/>
        <v>28</v>
      </c>
      <c r="I17" s="128">
        <f t="shared" si="1"/>
        <v>34</v>
      </c>
      <c r="J17" s="128">
        <f t="shared" si="1"/>
        <v>40</v>
      </c>
      <c r="K17" s="128">
        <f t="shared" si="1"/>
        <v>46</v>
      </c>
      <c r="L17" s="129">
        <f t="shared" si="1"/>
        <v>52</v>
      </c>
      <c r="M17" s="124"/>
      <c r="N17" s="124"/>
      <c r="O17" s="124"/>
      <c r="P17" s="124"/>
      <c r="Q17" s="124"/>
      <c r="R17" s="124"/>
      <c r="S17" s="124"/>
      <c r="T17" s="124"/>
    </row>
    <row r="18" spans="1:20" ht="18" customHeight="1" thickBot="1">
      <c r="A18" s="103">
        <v>16</v>
      </c>
      <c r="B18" s="104" t="s">
        <v>30</v>
      </c>
      <c r="C18" s="132">
        <v>0.5</v>
      </c>
      <c r="D18" s="106">
        <v>6</v>
      </c>
      <c r="E18" s="106">
        <f t="shared" si="4"/>
        <v>12</v>
      </c>
      <c r="F18" s="106">
        <f t="shared" si="3"/>
        <v>18</v>
      </c>
      <c r="G18" s="106">
        <f t="shared" si="2"/>
        <v>24</v>
      </c>
      <c r="H18" s="106">
        <f t="shared" si="1"/>
        <v>30</v>
      </c>
      <c r="I18" s="106">
        <f t="shared" si="1"/>
        <v>36</v>
      </c>
      <c r="J18" s="106">
        <f t="shared" si="1"/>
        <v>42</v>
      </c>
      <c r="K18" s="106">
        <f t="shared" si="1"/>
        <v>48</v>
      </c>
      <c r="L18" s="104">
        <f t="shared" si="1"/>
        <v>54</v>
      </c>
      <c r="M18" s="124"/>
      <c r="N18" s="124"/>
      <c r="O18" s="124"/>
      <c r="P18" s="124"/>
      <c r="Q18" s="124"/>
      <c r="R18" s="124"/>
      <c r="S18" s="124"/>
      <c r="T18" s="124"/>
    </row>
    <row r="19" spans="1:20" ht="18" customHeight="1">
      <c r="A19" s="107">
        <v>17</v>
      </c>
      <c r="B19" s="108" t="s">
        <v>68</v>
      </c>
      <c r="C19" s="107">
        <v>1</v>
      </c>
      <c r="D19" s="110">
        <f t="shared" si="0"/>
        <v>7</v>
      </c>
      <c r="E19" s="110">
        <f t="shared" si="4"/>
        <v>13</v>
      </c>
      <c r="F19" s="110">
        <f t="shared" si="3"/>
        <v>19</v>
      </c>
      <c r="G19" s="110">
        <f t="shared" si="2"/>
        <v>25</v>
      </c>
      <c r="H19" s="110">
        <f t="shared" si="1"/>
        <v>31</v>
      </c>
      <c r="I19" s="110">
        <f t="shared" si="1"/>
        <v>37</v>
      </c>
      <c r="J19" s="110">
        <f t="shared" si="1"/>
        <v>43</v>
      </c>
      <c r="K19" s="110">
        <f t="shared" si="1"/>
        <v>49</v>
      </c>
      <c r="L19" s="108">
        <f t="shared" si="1"/>
        <v>55</v>
      </c>
      <c r="M19" s="124"/>
      <c r="N19" s="124"/>
      <c r="O19" s="124"/>
      <c r="P19" s="124"/>
      <c r="Q19" s="124"/>
      <c r="R19" s="124"/>
      <c r="S19" s="124"/>
      <c r="T19" s="124"/>
    </row>
    <row r="20" spans="1:20" ht="18" customHeight="1">
      <c r="A20" s="111">
        <v>18</v>
      </c>
      <c r="B20" s="112" t="s">
        <v>69</v>
      </c>
      <c r="C20" s="111">
        <v>2</v>
      </c>
      <c r="D20" s="110">
        <f t="shared" si="0"/>
        <v>8</v>
      </c>
      <c r="E20" s="114">
        <f t="shared" si="4"/>
        <v>14</v>
      </c>
      <c r="F20" s="114">
        <f t="shared" si="3"/>
        <v>20</v>
      </c>
      <c r="G20" s="114">
        <f t="shared" si="2"/>
        <v>26</v>
      </c>
      <c r="H20" s="110">
        <f t="shared" si="1"/>
        <v>32</v>
      </c>
      <c r="I20" s="110">
        <f t="shared" si="1"/>
        <v>38</v>
      </c>
      <c r="J20" s="110">
        <f t="shared" si="1"/>
        <v>44</v>
      </c>
      <c r="K20" s="110">
        <f t="shared" si="1"/>
        <v>50</v>
      </c>
      <c r="L20" s="108">
        <f t="shared" si="1"/>
        <v>56</v>
      </c>
      <c r="M20" s="124"/>
      <c r="N20" s="124"/>
      <c r="O20" s="124"/>
      <c r="P20" s="124"/>
      <c r="Q20" s="124"/>
      <c r="R20" s="124"/>
      <c r="S20" s="124"/>
      <c r="T20" s="124"/>
    </row>
    <row r="21" spans="1:20" ht="18" customHeight="1">
      <c r="A21" s="111">
        <v>19</v>
      </c>
      <c r="B21" s="112" t="s">
        <v>70</v>
      </c>
      <c r="C21" s="111">
        <v>4</v>
      </c>
      <c r="D21" s="110">
        <f t="shared" si="0"/>
        <v>10</v>
      </c>
      <c r="E21" s="114">
        <f t="shared" si="4"/>
        <v>16</v>
      </c>
      <c r="F21" s="114">
        <f t="shared" si="3"/>
        <v>22</v>
      </c>
      <c r="G21" s="114">
        <f t="shared" si="2"/>
        <v>28</v>
      </c>
      <c r="H21" s="110">
        <f t="shared" si="1"/>
        <v>34</v>
      </c>
      <c r="I21" s="110">
        <f t="shared" si="1"/>
        <v>40</v>
      </c>
      <c r="J21" s="110">
        <f t="shared" si="1"/>
        <v>46</v>
      </c>
      <c r="K21" s="110">
        <f t="shared" si="1"/>
        <v>52</v>
      </c>
      <c r="L21" s="108">
        <f t="shared" si="1"/>
        <v>58</v>
      </c>
      <c r="M21" s="124"/>
      <c r="N21" s="124"/>
      <c r="O21" s="124"/>
      <c r="P21" s="124"/>
      <c r="Q21" s="124"/>
      <c r="R21" s="124"/>
      <c r="S21" s="124"/>
      <c r="T21" s="124"/>
    </row>
    <row r="22" spans="1:20" ht="18" customHeight="1">
      <c r="A22" s="111">
        <v>20</v>
      </c>
      <c r="B22" s="112" t="s">
        <v>71</v>
      </c>
      <c r="C22" s="111">
        <v>6</v>
      </c>
      <c r="D22" s="110">
        <f t="shared" si="0"/>
        <v>12</v>
      </c>
      <c r="E22" s="114">
        <f t="shared" si="4"/>
        <v>18</v>
      </c>
      <c r="F22" s="114">
        <f t="shared" si="3"/>
        <v>24</v>
      </c>
      <c r="G22" s="114">
        <f t="shared" si="2"/>
        <v>30</v>
      </c>
      <c r="H22" s="110">
        <f t="shared" si="1"/>
        <v>36</v>
      </c>
      <c r="I22" s="110">
        <f t="shared" si="1"/>
        <v>42</v>
      </c>
      <c r="J22" s="110">
        <f t="shared" si="1"/>
        <v>48</v>
      </c>
      <c r="K22" s="110">
        <f t="shared" si="1"/>
        <v>54</v>
      </c>
      <c r="L22" s="133">
        <v>0.5416666666666666</v>
      </c>
      <c r="M22" s="124"/>
      <c r="N22" s="124"/>
      <c r="O22" s="124"/>
      <c r="P22" s="124"/>
      <c r="Q22" s="124"/>
      <c r="R22" s="124"/>
      <c r="S22" s="124"/>
      <c r="T22" s="124"/>
    </row>
    <row r="23" spans="1:20" ht="18" customHeight="1">
      <c r="A23" s="111">
        <v>21</v>
      </c>
      <c r="B23" s="112" t="s">
        <v>72</v>
      </c>
      <c r="C23" s="111">
        <v>8</v>
      </c>
      <c r="D23" s="110">
        <f t="shared" si="0"/>
        <v>14</v>
      </c>
      <c r="E23" s="114">
        <f t="shared" si="4"/>
        <v>20</v>
      </c>
      <c r="F23" s="114">
        <f t="shared" si="3"/>
        <v>26</v>
      </c>
      <c r="G23" s="114">
        <f t="shared" si="2"/>
        <v>32</v>
      </c>
      <c r="H23" s="110">
        <f t="shared" si="1"/>
        <v>38</v>
      </c>
      <c r="I23" s="110">
        <f t="shared" si="1"/>
        <v>44</v>
      </c>
      <c r="J23" s="110">
        <f t="shared" si="1"/>
        <v>50</v>
      </c>
      <c r="K23" s="110">
        <f t="shared" si="1"/>
        <v>56</v>
      </c>
      <c r="L23" s="108">
        <v>2</v>
      </c>
      <c r="M23" s="124"/>
      <c r="N23" s="124"/>
      <c r="O23" s="124"/>
      <c r="P23" s="124"/>
      <c r="Q23" s="124"/>
      <c r="R23" s="124"/>
      <c r="S23" s="124"/>
      <c r="T23" s="124"/>
    </row>
    <row r="24" spans="1:20" ht="18" customHeight="1" thickBot="1">
      <c r="A24" s="115">
        <v>22</v>
      </c>
      <c r="B24" s="116" t="s">
        <v>73</v>
      </c>
      <c r="C24" s="115">
        <v>11</v>
      </c>
      <c r="D24" s="126">
        <f t="shared" si="0"/>
        <v>17</v>
      </c>
      <c r="E24" s="118">
        <f t="shared" si="4"/>
        <v>23</v>
      </c>
      <c r="F24" s="118">
        <f t="shared" si="3"/>
        <v>29</v>
      </c>
      <c r="G24" s="118">
        <f t="shared" si="2"/>
        <v>35</v>
      </c>
      <c r="H24" s="126">
        <f t="shared" si="1"/>
        <v>41</v>
      </c>
      <c r="I24" s="126">
        <f t="shared" si="1"/>
        <v>47</v>
      </c>
      <c r="J24" s="126">
        <f t="shared" si="1"/>
        <v>53</v>
      </c>
      <c r="K24" s="126">
        <f t="shared" si="1"/>
        <v>59</v>
      </c>
      <c r="L24" s="127">
        <v>5</v>
      </c>
      <c r="M24" s="124"/>
      <c r="N24" s="124"/>
      <c r="O24" s="124"/>
      <c r="P24" s="124"/>
      <c r="Q24" s="124"/>
      <c r="R24" s="124"/>
      <c r="S24" s="124"/>
      <c r="T24" s="124"/>
    </row>
    <row r="25" ht="18" customHeight="1"/>
    <row r="26" ht="18" customHeight="1" thickBot="1"/>
    <row r="27" spans="1:20" ht="18" customHeight="1" thickBot="1">
      <c r="A27" s="584" t="s">
        <v>244</v>
      </c>
      <c r="B27" s="585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4"/>
    </row>
    <row r="28" spans="1:20" ht="18" customHeight="1">
      <c r="A28" s="107">
        <v>1</v>
      </c>
      <c r="B28" s="108" t="s">
        <v>52</v>
      </c>
      <c r="C28" s="123">
        <v>0.2965277777777778</v>
      </c>
      <c r="D28" s="110">
        <v>11</v>
      </c>
      <c r="E28" s="110">
        <f aca="true" t="shared" si="5" ref="E28:O28">D28+4</f>
        <v>15</v>
      </c>
      <c r="F28" s="110">
        <f t="shared" si="5"/>
        <v>19</v>
      </c>
      <c r="G28" s="110">
        <f t="shared" si="5"/>
        <v>23</v>
      </c>
      <c r="H28" s="110">
        <f t="shared" si="5"/>
        <v>27</v>
      </c>
      <c r="I28" s="110">
        <f t="shared" si="5"/>
        <v>31</v>
      </c>
      <c r="J28" s="110">
        <f t="shared" si="5"/>
        <v>35</v>
      </c>
      <c r="K28" s="110">
        <f t="shared" si="5"/>
        <v>39</v>
      </c>
      <c r="L28" s="110">
        <f t="shared" si="5"/>
        <v>43</v>
      </c>
      <c r="M28" s="110">
        <f t="shared" si="5"/>
        <v>47</v>
      </c>
      <c r="N28" s="110">
        <f t="shared" si="5"/>
        <v>51</v>
      </c>
      <c r="O28" s="110">
        <f t="shared" si="5"/>
        <v>55</v>
      </c>
      <c r="P28" s="131">
        <v>0.3326388888888889</v>
      </c>
      <c r="Q28" s="131">
        <v>0.3354166666666667</v>
      </c>
      <c r="R28" s="110">
        <v>7</v>
      </c>
      <c r="S28" s="110">
        <f>R28+4</f>
        <v>11</v>
      </c>
      <c r="T28" s="108">
        <f>S28+4</f>
        <v>15</v>
      </c>
    </row>
    <row r="29" spans="1:20" ht="18" customHeight="1">
      <c r="A29" s="111">
        <v>2</v>
      </c>
      <c r="B29" s="112" t="s">
        <v>53</v>
      </c>
      <c r="C29" s="113">
        <v>9</v>
      </c>
      <c r="D29" s="114">
        <f>C29+4</f>
        <v>13</v>
      </c>
      <c r="E29" s="110">
        <f aca="true" t="shared" si="6" ref="E29:O49">D29+4</f>
        <v>17</v>
      </c>
      <c r="F29" s="110">
        <f t="shared" si="6"/>
        <v>21</v>
      </c>
      <c r="G29" s="110">
        <f t="shared" si="6"/>
        <v>25</v>
      </c>
      <c r="H29" s="110">
        <f t="shared" si="6"/>
        <v>29</v>
      </c>
      <c r="I29" s="110">
        <f t="shared" si="6"/>
        <v>33</v>
      </c>
      <c r="J29" s="110">
        <f t="shared" si="6"/>
        <v>37</v>
      </c>
      <c r="K29" s="110">
        <f t="shared" si="6"/>
        <v>41</v>
      </c>
      <c r="L29" s="110">
        <f t="shared" si="6"/>
        <v>45</v>
      </c>
      <c r="M29" s="110">
        <f t="shared" si="6"/>
        <v>49</v>
      </c>
      <c r="N29" s="110">
        <f t="shared" si="6"/>
        <v>53</v>
      </c>
      <c r="O29" s="110">
        <f t="shared" si="6"/>
        <v>57</v>
      </c>
      <c r="P29" s="130">
        <v>0.3340277777777778</v>
      </c>
      <c r="Q29" s="114">
        <v>5</v>
      </c>
      <c r="R29" s="114">
        <f>Q29+4</f>
        <v>9</v>
      </c>
      <c r="S29" s="110">
        <f aca="true" t="shared" si="7" ref="S29:T49">R29+4</f>
        <v>13</v>
      </c>
      <c r="T29" s="108">
        <f t="shared" si="7"/>
        <v>17</v>
      </c>
    </row>
    <row r="30" spans="1:20" ht="18" customHeight="1">
      <c r="A30" s="111">
        <v>3</v>
      </c>
      <c r="B30" s="112" t="s">
        <v>54</v>
      </c>
      <c r="C30" s="113">
        <v>10</v>
      </c>
      <c r="D30" s="114">
        <f aca="true" t="shared" si="8" ref="D30:D49">C30+4</f>
        <v>14</v>
      </c>
      <c r="E30" s="110">
        <f t="shared" si="6"/>
        <v>18</v>
      </c>
      <c r="F30" s="110">
        <f t="shared" si="6"/>
        <v>22</v>
      </c>
      <c r="G30" s="110">
        <f t="shared" si="6"/>
        <v>26</v>
      </c>
      <c r="H30" s="110">
        <f t="shared" si="6"/>
        <v>30</v>
      </c>
      <c r="I30" s="110">
        <f t="shared" si="6"/>
        <v>34</v>
      </c>
      <c r="J30" s="110">
        <f t="shared" si="6"/>
        <v>38</v>
      </c>
      <c r="K30" s="110">
        <f t="shared" si="6"/>
        <v>42</v>
      </c>
      <c r="L30" s="110">
        <f t="shared" si="6"/>
        <v>46</v>
      </c>
      <c r="M30" s="110">
        <f t="shared" si="6"/>
        <v>50</v>
      </c>
      <c r="N30" s="110">
        <f t="shared" si="6"/>
        <v>54</v>
      </c>
      <c r="O30" s="110">
        <f t="shared" si="6"/>
        <v>58</v>
      </c>
      <c r="P30" s="114">
        <v>2</v>
      </c>
      <c r="Q30" s="114">
        <f>P30+4</f>
        <v>6</v>
      </c>
      <c r="R30" s="114">
        <f aca="true" t="shared" si="9" ref="R30:R49">Q30+4</f>
        <v>10</v>
      </c>
      <c r="S30" s="110">
        <f t="shared" si="7"/>
        <v>14</v>
      </c>
      <c r="T30" s="108">
        <f t="shared" si="7"/>
        <v>18</v>
      </c>
    </row>
    <row r="31" spans="1:20" ht="18" customHeight="1">
      <c r="A31" s="111">
        <v>4</v>
      </c>
      <c r="B31" s="112" t="s">
        <v>55</v>
      </c>
      <c r="C31" s="113">
        <v>12</v>
      </c>
      <c r="D31" s="114">
        <f t="shared" si="8"/>
        <v>16</v>
      </c>
      <c r="E31" s="110">
        <f t="shared" si="6"/>
        <v>20</v>
      </c>
      <c r="F31" s="110">
        <f t="shared" si="6"/>
        <v>24</v>
      </c>
      <c r="G31" s="110">
        <f t="shared" si="6"/>
        <v>28</v>
      </c>
      <c r="H31" s="110">
        <f t="shared" si="6"/>
        <v>32</v>
      </c>
      <c r="I31" s="110">
        <f t="shared" si="6"/>
        <v>36</v>
      </c>
      <c r="J31" s="110">
        <f t="shared" si="6"/>
        <v>40</v>
      </c>
      <c r="K31" s="110">
        <f t="shared" si="6"/>
        <v>44</v>
      </c>
      <c r="L31" s="110">
        <f t="shared" si="6"/>
        <v>48</v>
      </c>
      <c r="M31" s="110">
        <f t="shared" si="6"/>
        <v>52</v>
      </c>
      <c r="N31" s="110">
        <f t="shared" si="6"/>
        <v>56</v>
      </c>
      <c r="O31" s="131">
        <v>0.3333333333333333</v>
      </c>
      <c r="P31" s="114">
        <v>4</v>
      </c>
      <c r="Q31" s="114">
        <f aca="true" t="shared" si="10" ref="Q31:Q49">P31+4</f>
        <v>8</v>
      </c>
      <c r="R31" s="114">
        <f t="shared" si="9"/>
        <v>12</v>
      </c>
      <c r="S31" s="110">
        <f t="shared" si="7"/>
        <v>16</v>
      </c>
      <c r="T31" s="108">
        <f t="shared" si="7"/>
        <v>20</v>
      </c>
    </row>
    <row r="32" spans="1:20" ht="18" customHeight="1">
      <c r="A32" s="111">
        <v>5</v>
      </c>
      <c r="B32" s="112" t="s">
        <v>56</v>
      </c>
      <c r="C32" s="113">
        <v>13</v>
      </c>
      <c r="D32" s="114">
        <f t="shared" si="8"/>
        <v>17</v>
      </c>
      <c r="E32" s="110">
        <f t="shared" si="6"/>
        <v>21</v>
      </c>
      <c r="F32" s="110">
        <f t="shared" si="6"/>
        <v>25</v>
      </c>
      <c r="G32" s="110">
        <f t="shared" si="6"/>
        <v>29</v>
      </c>
      <c r="H32" s="110">
        <f t="shared" si="6"/>
        <v>33</v>
      </c>
      <c r="I32" s="110">
        <f t="shared" si="6"/>
        <v>37</v>
      </c>
      <c r="J32" s="110">
        <f t="shared" si="6"/>
        <v>41</v>
      </c>
      <c r="K32" s="110">
        <f t="shared" si="6"/>
        <v>45</v>
      </c>
      <c r="L32" s="110">
        <f t="shared" si="6"/>
        <v>49</v>
      </c>
      <c r="M32" s="110">
        <f t="shared" si="6"/>
        <v>53</v>
      </c>
      <c r="N32" s="110">
        <f t="shared" si="6"/>
        <v>57</v>
      </c>
      <c r="O32" s="110">
        <v>1</v>
      </c>
      <c r="P32" s="114">
        <f>O32+4</f>
        <v>5</v>
      </c>
      <c r="Q32" s="114">
        <f t="shared" si="10"/>
        <v>9</v>
      </c>
      <c r="R32" s="114">
        <f t="shared" si="9"/>
        <v>13</v>
      </c>
      <c r="S32" s="110">
        <f t="shared" si="7"/>
        <v>17</v>
      </c>
      <c r="T32" s="108">
        <f t="shared" si="7"/>
        <v>21</v>
      </c>
    </row>
    <row r="33" spans="1:20" ht="18" customHeight="1">
      <c r="A33" s="111">
        <v>6</v>
      </c>
      <c r="B33" s="112" t="s">
        <v>57</v>
      </c>
      <c r="C33" s="113">
        <v>15</v>
      </c>
      <c r="D33" s="114">
        <f t="shared" si="8"/>
        <v>19</v>
      </c>
      <c r="E33" s="110">
        <f t="shared" si="6"/>
        <v>23</v>
      </c>
      <c r="F33" s="110">
        <f t="shared" si="6"/>
        <v>27</v>
      </c>
      <c r="G33" s="110">
        <f t="shared" si="6"/>
        <v>31</v>
      </c>
      <c r="H33" s="110">
        <f t="shared" si="6"/>
        <v>35</v>
      </c>
      <c r="I33" s="110">
        <f t="shared" si="6"/>
        <v>39</v>
      </c>
      <c r="J33" s="110">
        <f t="shared" si="6"/>
        <v>43</v>
      </c>
      <c r="K33" s="110">
        <f t="shared" si="6"/>
        <v>47</v>
      </c>
      <c r="L33" s="110">
        <f t="shared" si="6"/>
        <v>51</v>
      </c>
      <c r="M33" s="110">
        <f t="shared" si="6"/>
        <v>55</v>
      </c>
      <c r="N33" s="131">
        <v>0.3326388888888889</v>
      </c>
      <c r="O33" s="110">
        <v>3</v>
      </c>
      <c r="P33" s="114">
        <f aca="true" t="shared" si="11" ref="P33:P49">O33+4</f>
        <v>7</v>
      </c>
      <c r="Q33" s="114">
        <f t="shared" si="10"/>
        <v>11</v>
      </c>
      <c r="R33" s="114">
        <f t="shared" si="9"/>
        <v>15</v>
      </c>
      <c r="S33" s="110">
        <f t="shared" si="7"/>
        <v>19</v>
      </c>
      <c r="T33" s="108">
        <f t="shared" si="7"/>
        <v>23</v>
      </c>
    </row>
    <row r="34" spans="1:20" ht="18" customHeight="1">
      <c r="A34" s="111">
        <v>7</v>
      </c>
      <c r="B34" s="112" t="s">
        <v>58</v>
      </c>
      <c r="C34" s="113">
        <v>16</v>
      </c>
      <c r="D34" s="114">
        <f t="shared" si="8"/>
        <v>20</v>
      </c>
      <c r="E34" s="110">
        <f t="shared" si="6"/>
        <v>24</v>
      </c>
      <c r="F34" s="110">
        <f t="shared" si="6"/>
        <v>28</v>
      </c>
      <c r="G34" s="110">
        <f t="shared" si="6"/>
        <v>32</v>
      </c>
      <c r="H34" s="110">
        <f t="shared" si="6"/>
        <v>36</v>
      </c>
      <c r="I34" s="110">
        <f t="shared" si="6"/>
        <v>40</v>
      </c>
      <c r="J34" s="110">
        <f t="shared" si="6"/>
        <v>44</v>
      </c>
      <c r="K34" s="110">
        <f t="shared" si="6"/>
        <v>48</v>
      </c>
      <c r="L34" s="110">
        <f t="shared" si="6"/>
        <v>52</v>
      </c>
      <c r="M34" s="110">
        <f t="shared" si="6"/>
        <v>56</v>
      </c>
      <c r="N34" s="131">
        <v>0.3333333333333333</v>
      </c>
      <c r="O34" s="110">
        <v>4</v>
      </c>
      <c r="P34" s="114">
        <f t="shared" si="11"/>
        <v>8</v>
      </c>
      <c r="Q34" s="114">
        <f t="shared" si="10"/>
        <v>12</v>
      </c>
      <c r="R34" s="114">
        <f t="shared" si="9"/>
        <v>16</v>
      </c>
      <c r="S34" s="110">
        <f t="shared" si="7"/>
        <v>20</v>
      </c>
      <c r="T34" s="108">
        <f t="shared" si="7"/>
        <v>24</v>
      </c>
    </row>
    <row r="35" spans="1:20" ht="18" customHeight="1">
      <c r="A35" s="111">
        <v>8</v>
      </c>
      <c r="B35" s="112" t="s">
        <v>59</v>
      </c>
      <c r="C35" s="113">
        <v>18</v>
      </c>
      <c r="D35" s="114">
        <f t="shared" si="8"/>
        <v>22</v>
      </c>
      <c r="E35" s="110">
        <f t="shared" si="6"/>
        <v>26</v>
      </c>
      <c r="F35" s="110">
        <f t="shared" si="6"/>
        <v>30</v>
      </c>
      <c r="G35" s="110">
        <f t="shared" si="6"/>
        <v>34</v>
      </c>
      <c r="H35" s="110">
        <f t="shared" si="6"/>
        <v>38</v>
      </c>
      <c r="I35" s="110">
        <f t="shared" si="6"/>
        <v>42</v>
      </c>
      <c r="J35" s="110">
        <f t="shared" si="6"/>
        <v>46</v>
      </c>
      <c r="K35" s="110">
        <f t="shared" si="6"/>
        <v>50</v>
      </c>
      <c r="L35" s="110">
        <f t="shared" si="6"/>
        <v>54</v>
      </c>
      <c r="M35" s="110">
        <f t="shared" si="6"/>
        <v>58</v>
      </c>
      <c r="N35" s="110">
        <v>2</v>
      </c>
      <c r="O35" s="110">
        <f aca="true" t="shared" si="12" ref="O35:O49">N35+4</f>
        <v>6</v>
      </c>
      <c r="P35" s="114">
        <f t="shared" si="11"/>
        <v>10</v>
      </c>
      <c r="Q35" s="114">
        <f t="shared" si="10"/>
        <v>14</v>
      </c>
      <c r="R35" s="114">
        <f t="shared" si="9"/>
        <v>18</v>
      </c>
      <c r="S35" s="110">
        <f t="shared" si="7"/>
        <v>22</v>
      </c>
      <c r="T35" s="108">
        <f t="shared" si="7"/>
        <v>26</v>
      </c>
    </row>
    <row r="36" spans="1:20" ht="18" customHeight="1">
      <c r="A36" s="111">
        <v>9</v>
      </c>
      <c r="B36" s="112" t="s">
        <v>60</v>
      </c>
      <c r="C36" s="113">
        <v>20</v>
      </c>
      <c r="D36" s="114">
        <f t="shared" si="8"/>
        <v>24</v>
      </c>
      <c r="E36" s="110">
        <f t="shared" si="6"/>
        <v>28</v>
      </c>
      <c r="F36" s="110">
        <f t="shared" si="6"/>
        <v>32</v>
      </c>
      <c r="G36" s="110">
        <f t="shared" si="6"/>
        <v>36</v>
      </c>
      <c r="H36" s="110">
        <f t="shared" si="6"/>
        <v>40</v>
      </c>
      <c r="I36" s="110">
        <f t="shared" si="6"/>
        <v>44</v>
      </c>
      <c r="J36" s="110">
        <f t="shared" si="6"/>
        <v>48</v>
      </c>
      <c r="K36" s="110">
        <f t="shared" si="6"/>
        <v>52</v>
      </c>
      <c r="L36" s="110">
        <f t="shared" si="6"/>
        <v>56</v>
      </c>
      <c r="M36" s="110">
        <v>0</v>
      </c>
      <c r="N36" s="110">
        <f aca="true" t="shared" si="13" ref="N36:N49">M36+4</f>
        <v>4</v>
      </c>
      <c r="O36" s="110">
        <f t="shared" si="12"/>
        <v>8</v>
      </c>
      <c r="P36" s="114">
        <f t="shared" si="11"/>
        <v>12</v>
      </c>
      <c r="Q36" s="114">
        <f t="shared" si="10"/>
        <v>16</v>
      </c>
      <c r="R36" s="114">
        <f t="shared" si="9"/>
        <v>20</v>
      </c>
      <c r="S36" s="110">
        <f t="shared" si="7"/>
        <v>24</v>
      </c>
      <c r="T36" s="108">
        <f t="shared" si="7"/>
        <v>28</v>
      </c>
    </row>
    <row r="37" spans="1:20" ht="18" customHeight="1">
      <c r="A37" s="111">
        <v>10</v>
      </c>
      <c r="B37" s="112" t="s">
        <v>61</v>
      </c>
      <c r="C37" s="113">
        <v>21</v>
      </c>
      <c r="D37" s="114">
        <f t="shared" si="8"/>
        <v>25</v>
      </c>
      <c r="E37" s="110">
        <f t="shared" si="6"/>
        <v>29</v>
      </c>
      <c r="F37" s="110">
        <f t="shared" si="6"/>
        <v>33</v>
      </c>
      <c r="G37" s="110">
        <f t="shared" si="6"/>
        <v>37</v>
      </c>
      <c r="H37" s="110">
        <f t="shared" si="6"/>
        <v>41</v>
      </c>
      <c r="I37" s="110">
        <f t="shared" si="6"/>
        <v>45</v>
      </c>
      <c r="J37" s="110">
        <f t="shared" si="6"/>
        <v>49</v>
      </c>
      <c r="K37" s="110">
        <f t="shared" si="6"/>
        <v>53</v>
      </c>
      <c r="L37" s="110">
        <f t="shared" si="6"/>
        <v>57</v>
      </c>
      <c r="M37" s="110">
        <v>1</v>
      </c>
      <c r="N37" s="110">
        <f t="shared" si="13"/>
        <v>5</v>
      </c>
      <c r="O37" s="110">
        <f t="shared" si="12"/>
        <v>9</v>
      </c>
      <c r="P37" s="114">
        <f t="shared" si="11"/>
        <v>13</v>
      </c>
      <c r="Q37" s="114">
        <f t="shared" si="10"/>
        <v>17</v>
      </c>
      <c r="R37" s="114">
        <f t="shared" si="9"/>
        <v>21</v>
      </c>
      <c r="S37" s="110">
        <f t="shared" si="7"/>
        <v>25</v>
      </c>
      <c r="T37" s="108">
        <f t="shared" si="7"/>
        <v>29</v>
      </c>
    </row>
    <row r="38" spans="1:20" ht="18" customHeight="1">
      <c r="A38" s="111">
        <v>11</v>
      </c>
      <c r="B38" s="112" t="s">
        <v>62</v>
      </c>
      <c r="C38" s="113">
        <v>23</v>
      </c>
      <c r="D38" s="114">
        <f t="shared" si="8"/>
        <v>27</v>
      </c>
      <c r="E38" s="110">
        <f t="shared" si="6"/>
        <v>31</v>
      </c>
      <c r="F38" s="110">
        <f t="shared" si="6"/>
        <v>35</v>
      </c>
      <c r="G38" s="110">
        <f t="shared" si="6"/>
        <v>39</v>
      </c>
      <c r="H38" s="110">
        <f t="shared" si="6"/>
        <v>43</v>
      </c>
      <c r="I38" s="110">
        <f t="shared" si="6"/>
        <v>47</v>
      </c>
      <c r="J38" s="110">
        <f t="shared" si="6"/>
        <v>51</v>
      </c>
      <c r="K38" s="110">
        <f t="shared" si="6"/>
        <v>55</v>
      </c>
      <c r="L38" s="110">
        <f t="shared" si="6"/>
        <v>59</v>
      </c>
      <c r="M38" s="110">
        <v>3</v>
      </c>
      <c r="N38" s="110">
        <f t="shared" si="13"/>
        <v>7</v>
      </c>
      <c r="O38" s="110">
        <f t="shared" si="12"/>
        <v>11</v>
      </c>
      <c r="P38" s="114">
        <f t="shared" si="11"/>
        <v>15</v>
      </c>
      <c r="Q38" s="114">
        <f t="shared" si="10"/>
        <v>19</v>
      </c>
      <c r="R38" s="114">
        <f t="shared" si="9"/>
        <v>23</v>
      </c>
      <c r="S38" s="110">
        <f t="shared" si="7"/>
        <v>27</v>
      </c>
      <c r="T38" s="108">
        <f t="shared" si="7"/>
        <v>31</v>
      </c>
    </row>
    <row r="39" spans="1:20" ht="18" customHeight="1">
      <c r="A39" s="111">
        <v>12</v>
      </c>
      <c r="B39" s="112" t="s">
        <v>63</v>
      </c>
      <c r="C39" s="113">
        <v>24</v>
      </c>
      <c r="D39" s="114">
        <f t="shared" si="8"/>
        <v>28</v>
      </c>
      <c r="E39" s="110">
        <f t="shared" si="6"/>
        <v>32</v>
      </c>
      <c r="F39" s="110">
        <f t="shared" si="6"/>
        <v>36</v>
      </c>
      <c r="G39" s="110">
        <f t="shared" si="6"/>
        <v>40</v>
      </c>
      <c r="H39" s="110">
        <f t="shared" si="6"/>
        <v>44</v>
      </c>
      <c r="I39" s="110">
        <f t="shared" si="6"/>
        <v>48</v>
      </c>
      <c r="J39" s="110">
        <f t="shared" si="6"/>
        <v>52</v>
      </c>
      <c r="K39" s="110">
        <f t="shared" si="6"/>
        <v>56</v>
      </c>
      <c r="L39" s="110">
        <v>0</v>
      </c>
      <c r="M39" s="110">
        <f aca="true" t="shared" si="14" ref="M39:M49">L39+4</f>
        <v>4</v>
      </c>
      <c r="N39" s="110">
        <f t="shared" si="13"/>
        <v>8</v>
      </c>
      <c r="O39" s="110">
        <f t="shared" si="12"/>
        <v>12</v>
      </c>
      <c r="P39" s="114">
        <f t="shared" si="11"/>
        <v>16</v>
      </c>
      <c r="Q39" s="114">
        <f t="shared" si="10"/>
        <v>20</v>
      </c>
      <c r="R39" s="114">
        <f t="shared" si="9"/>
        <v>24</v>
      </c>
      <c r="S39" s="110">
        <f t="shared" si="7"/>
        <v>28</v>
      </c>
      <c r="T39" s="108">
        <f t="shared" si="7"/>
        <v>32</v>
      </c>
    </row>
    <row r="40" spans="1:20" ht="18" customHeight="1">
      <c r="A40" s="111">
        <v>13</v>
      </c>
      <c r="B40" s="112" t="s">
        <v>64</v>
      </c>
      <c r="C40" s="113">
        <v>25</v>
      </c>
      <c r="D40" s="114">
        <f t="shared" si="8"/>
        <v>29</v>
      </c>
      <c r="E40" s="110">
        <f t="shared" si="6"/>
        <v>33</v>
      </c>
      <c r="F40" s="110">
        <f t="shared" si="6"/>
        <v>37</v>
      </c>
      <c r="G40" s="110">
        <f t="shared" si="6"/>
        <v>41</v>
      </c>
      <c r="H40" s="110">
        <f t="shared" si="6"/>
        <v>45</v>
      </c>
      <c r="I40" s="110">
        <f t="shared" si="6"/>
        <v>49</v>
      </c>
      <c r="J40" s="110">
        <f t="shared" si="6"/>
        <v>53</v>
      </c>
      <c r="K40" s="110">
        <f t="shared" si="6"/>
        <v>57</v>
      </c>
      <c r="L40" s="110">
        <v>1</v>
      </c>
      <c r="M40" s="110">
        <f t="shared" si="14"/>
        <v>5</v>
      </c>
      <c r="N40" s="110">
        <f t="shared" si="13"/>
        <v>9</v>
      </c>
      <c r="O40" s="110">
        <f t="shared" si="12"/>
        <v>13</v>
      </c>
      <c r="P40" s="114">
        <f t="shared" si="11"/>
        <v>17</v>
      </c>
      <c r="Q40" s="114">
        <f t="shared" si="10"/>
        <v>21</v>
      </c>
      <c r="R40" s="114">
        <f t="shared" si="9"/>
        <v>25</v>
      </c>
      <c r="S40" s="110">
        <f t="shared" si="7"/>
        <v>29</v>
      </c>
      <c r="T40" s="108">
        <f t="shared" si="7"/>
        <v>33</v>
      </c>
    </row>
    <row r="41" spans="1:20" ht="18" customHeight="1">
      <c r="A41" s="111">
        <v>14</v>
      </c>
      <c r="B41" s="112" t="s">
        <v>65</v>
      </c>
      <c r="C41" s="113">
        <v>26</v>
      </c>
      <c r="D41" s="114">
        <f t="shared" si="8"/>
        <v>30</v>
      </c>
      <c r="E41" s="110">
        <f t="shared" si="6"/>
        <v>34</v>
      </c>
      <c r="F41" s="110">
        <f t="shared" si="6"/>
        <v>38</v>
      </c>
      <c r="G41" s="110">
        <f t="shared" si="6"/>
        <v>42</v>
      </c>
      <c r="H41" s="110">
        <f t="shared" si="6"/>
        <v>46</v>
      </c>
      <c r="I41" s="110">
        <f t="shared" si="6"/>
        <v>50</v>
      </c>
      <c r="J41" s="110">
        <f t="shared" si="6"/>
        <v>54</v>
      </c>
      <c r="K41" s="110">
        <f t="shared" si="6"/>
        <v>58</v>
      </c>
      <c r="L41" s="110">
        <v>2</v>
      </c>
      <c r="M41" s="110">
        <f t="shared" si="14"/>
        <v>6</v>
      </c>
      <c r="N41" s="110">
        <f t="shared" si="13"/>
        <v>10</v>
      </c>
      <c r="O41" s="110">
        <f t="shared" si="12"/>
        <v>14</v>
      </c>
      <c r="P41" s="114">
        <f t="shared" si="11"/>
        <v>18</v>
      </c>
      <c r="Q41" s="114">
        <f t="shared" si="10"/>
        <v>22</v>
      </c>
      <c r="R41" s="114">
        <f t="shared" si="9"/>
        <v>26</v>
      </c>
      <c r="S41" s="110">
        <f t="shared" si="7"/>
        <v>30</v>
      </c>
      <c r="T41" s="108">
        <f t="shared" si="7"/>
        <v>34</v>
      </c>
    </row>
    <row r="42" spans="1:20" ht="18" customHeight="1" thickBot="1">
      <c r="A42" s="119">
        <v>15</v>
      </c>
      <c r="B42" s="120" t="s">
        <v>66</v>
      </c>
      <c r="C42" s="121">
        <v>28</v>
      </c>
      <c r="D42" s="122">
        <f t="shared" si="8"/>
        <v>32</v>
      </c>
      <c r="E42" s="128">
        <f t="shared" si="6"/>
        <v>36</v>
      </c>
      <c r="F42" s="128">
        <f t="shared" si="6"/>
        <v>40</v>
      </c>
      <c r="G42" s="128">
        <f t="shared" si="6"/>
        <v>44</v>
      </c>
      <c r="H42" s="128">
        <f t="shared" si="6"/>
        <v>48</v>
      </c>
      <c r="I42" s="128">
        <f t="shared" si="6"/>
        <v>52</v>
      </c>
      <c r="J42" s="128">
        <f t="shared" si="6"/>
        <v>56</v>
      </c>
      <c r="K42" s="135">
        <v>0.3333333333333333</v>
      </c>
      <c r="L42" s="128">
        <v>4</v>
      </c>
      <c r="M42" s="128">
        <f t="shared" si="14"/>
        <v>8</v>
      </c>
      <c r="N42" s="128">
        <f t="shared" si="13"/>
        <v>12</v>
      </c>
      <c r="O42" s="128">
        <f t="shared" si="12"/>
        <v>16</v>
      </c>
      <c r="P42" s="122">
        <f t="shared" si="11"/>
        <v>20</v>
      </c>
      <c r="Q42" s="122">
        <f t="shared" si="10"/>
        <v>24</v>
      </c>
      <c r="R42" s="122">
        <f t="shared" si="9"/>
        <v>28</v>
      </c>
      <c r="S42" s="128">
        <f t="shared" si="7"/>
        <v>32</v>
      </c>
      <c r="T42" s="129">
        <f t="shared" si="7"/>
        <v>36</v>
      </c>
    </row>
    <row r="43" spans="1:20" ht="18" customHeight="1" thickBot="1">
      <c r="A43" s="103">
        <v>16</v>
      </c>
      <c r="B43" s="104" t="s">
        <v>30</v>
      </c>
      <c r="C43" s="132">
        <v>0.3125</v>
      </c>
      <c r="D43" s="106">
        <v>34</v>
      </c>
      <c r="E43" s="106">
        <f t="shared" si="6"/>
        <v>38</v>
      </c>
      <c r="F43" s="106">
        <f t="shared" si="6"/>
        <v>42</v>
      </c>
      <c r="G43" s="106">
        <f t="shared" si="6"/>
        <v>46</v>
      </c>
      <c r="H43" s="106">
        <f t="shared" si="6"/>
        <v>50</v>
      </c>
      <c r="I43" s="106">
        <f t="shared" si="6"/>
        <v>54</v>
      </c>
      <c r="J43" s="106">
        <f t="shared" si="6"/>
        <v>58</v>
      </c>
      <c r="K43" s="134">
        <v>0.3347222222222222</v>
      </c>
      <c r="L43" s="106">
        <v>6</v>
      </c>
      <c r="M43" s="106">
        <f t="shared" si="14"/>
        <v>10</v>
      </c>
      <c r="N43" s="106">
        <f t="shared" si="13"/>
        <v>14</v>
      </c>
      <c r="O43" s="106">
        <f t="shared" si="12"/>
        <v>18</v>
      </c>
      <c r="P43" s="106">
        <f t="shared" si="11"/>
        <v>22</v>
      </c>
      <c r="Q43" s="106">
        <f t="shared" si="10"/>
        <v>26</v>
      </c>
      <c r="R43" s="106">
        <f t="shared" si="9"/>
        <v>30</v>
      </c>
      <c r="S43" s="106">
        <f t="shared" si="7"/>
        <v>34</v>
      </c>
      <c r="T43" s="104">
        <f t="shared" si="7"/>
        <v>38</v>
      </c>
    </row>
    <row r="44" spans="1:20" ht="18" customHeight="1">
      <c r="A44" s="107">
        <v>17</v>
      </c>
      <c r="B44" s="108" t="s">
        <v>68</v>
      </c>
      <c r="C44" s="140">
        <v>31</v>
      </c>
      <c r="D44" s="63">
        <f t="shared" si="8"/>
        <v>35</v>
      </c>
      <c r="E44" s="63">
        <f t="shared" si="6"/>
        <v>39</v>
      </c>
      <c r="F44" s="63">
        <f t="shared" si="6"/>
        <v>43</v>
      </c>
      <c r="G44" s="63">
        <f t="shared" si="6"/>
        <v>47</v>
      </c>
      <c r="H44" s="63">
        <f t="shared" si="6"/>
        <v>51</v>
      </c>
      <c r="I44" s="63">
        <f t="shared" si="6"/>
        <v>55</v>
      </c>
      <c r="J44" s="63">
        <f t="shared" si="6"/>
        <v>59</v>
      </c>
      <c r="K44" s="63">
        <v>3</v>
      </c>
      <c r="L44" s="63">
        <f aca="true" t="shared" si="15" ref="L44:L49">K44+4</f>
        <v>7</v>
      </c>
      <c r="M44" s="63">
        <f t="shared" si="14"/>
        <v>11</v>
      </c>
      <c r="N44" s="63">
        <f t="shared" si="13"/>
        <v>15</v>
      </c>
      <c r="O44" s="63">
        <f t="shared" si="12"/>
        <v>19</v>
      </c>
      <c r="P44" s="63">
        <f t="shared" si="11"/>
        <v>23</v>
      </c>
      <c r="Q44" s="63">
        <f t="shared" si="10"/>
        <v>27</v>
      </c>
      <c r="R44" s="63">
        <f t="shared" si="9"/>
        <v>31</v>
      </c>
      <c r="S44" s="63">
        <f t="shared" si="7"/>
        <v>35</v>
      </c>
      <c r="T44" s="65">
        <f t="shared" si="7"/>
        <v>39</v>
      </c>
    </row>
    <row r="45" spans="1:20" ht="18" customHeight="1">
      <c r="A45" s="111">
        <v>18</v>
      </c>
      <c r="B45" s="112" t="s">
        <v>69</v>
      </c>
      <c r="C45" s="111">
        <v>32</v>
      </c>
      <c r="D45" s="114">
        <f t="shared" si="8"/>
        <v>36</v>
      </c>
      <c r="E45" s="110">
        <f t="shared" si="6"/>
        <v>40</v>
      </c>
      <c r="F45" s="110">
        <f t="shared" si="6"/>
        <v>44</v>
      </c>
      <c r="G45" s="110">
        <f t="shared" si="6"/>
        <v>48</v>
      </c>
      <c r="H45" s="110">
        <f t="shared" si="6"/>
        <v>52</v>
      </c>
      <c r="I45" s="110">
        <f t="shared" si="6"/>
        <v>56</v>
      </c>
      <c r="J45" s="110">
        <v>0</v>
      </c>
      <c r="K45" s="110">
        <f aca="true" t="shared" si="16" ref="K45:K49">J45+4</f>
        <v>4</v>
      </c>
      <c r="L45" s="110">
        <f t="shared" si="15"/>
        <v>8</v>
      </c>
      <c r="M45" s="110">
        <f t="shared" si="14"/>
        <v>12</v>
      </c>
      <c r="N45" s="110">
        <f t="shared" si="13"/>
        <v>16</v>
      </c>
      <c r="O45" s="110">
        <f t="shared" si="12"/>
        <v>20</v>
      </c>
      <c r="P45" s="114">
        <f t="shared" si="11"/>
        <v>24</v>
      </c>
      <c r="Q45" s="114">
        <f t="shared" si="10"/>
        <v>28</v>
      </c>
      <c r="R45" s="114">
        <f t="shared" si="9"/>
        <v>32</v>
      </c>
      <c r="S45" s="110">
        <f t="shared" si="7"/>
        <v>36</v>
      </c>
      <c r="T45" s="108">
        <f t="shared" si="7"/>
        <v>40</v>
      </c>
    </row>
    <row r="46" spans="1:20" ht="18" customHeight="1">
      <c r="A46" s="111">
        <v>19</v>
      </c>
      <c r="B46" s="112" t="s">
        <v>70</v>
      </c>
      <c r="C46" s="111">
        <v>34</v>
      </c>
      <c r="D46" s="114">
        <f t="shared" si="8"/>
        <v>38</v>
      </c>
      <c r="E46" s="110">
        <f t="shared" si="6"/>
        <v>42</v>
      </c>
      <c r="F46" s="110">
        <f t="shared" si="6"/>
        <v>46</v>
      </c>
      <c r="G46" s="110">
        <f t="shared" si="6"/>
        <v>50</v>
      </c>
      <c r="H46" s="110">
        <f t="shared" si="6"/>
        <v>54</v>
      </c>
      <c r="I46" s="110">
        <f t="shared" si="6"/>
        <v>58</v>
      </c>
      <c r="J46" s="110">
        <v>2</v>
      </c>
      <c r="K46" s="110">
        <f t="shared" si="16"/>
        <v>6</v>
      </c>
      <c r="L46" s="110">
        <f t="shared" si="15"/>
        <v>10</v>
      </c>
      <c r="M46" s="110">
        <f t="shared" si="14"/>
        <v>14</v>
      </c>
      <c r="N46" s="110">
        <f t="shared" si="13"/>
        <v>18</v>
      </c>
      <c r="O46" s="110">
        <f t="shared" si="12"/>
        <v>22</v>
      </c>
      <c r="P46" s="114">
        <f t="shared" si="11"/>
        <v>26</v>
      </c>
      <c r="Q46" s="114">
        <f t="shared" si="10"/>
        <v>30</v>
      </c>
      <c r="R46" s="114">
        <f t="shared" si="9"/>
        <v>34</v>
      </c>
      <c r="S46" s="110">
        <f t="shared" si="7"/>
        <v>38</v>
      </c>
      <c r="T46" s="108">
        <f t="shared" si="7"/>
        <v>42</v>
      </c>
    </row>
    <row r="47" spans="1:20" ht="18" customHeight="1">
      <c r="A47" s="111">
        <v>20</v>
      </c>
      <c r="B47" s="112" t="s">
        <v>71</v>
      </c>
      <c r="C47" s="111">
        <v>36</v>
      </c>
      <c r="D47" s="114">
        <f t="shared" si="8"/>
        <v>40</v>
      </c>
      <c r="E47" s="110">
        <f t="shared" si="6"/>
        <v>44</v>
      </c>
      <c r="F47" s="110">
        <f t="shared" si="6"/>
        <v>48</v>
      </c>
      <c r="G47" s="110">
        <f t="shared" si="6"/>
        <v>52</v>
      </c>
      <c r="H47" s="110">
        <f t="shared" si="6"/>
        <v>56</v>
      </c>
      <c r="I47" s="110">
        <v>0</v>
      </c>
      <c r="J47" s="110">
        <f aca="true" t="shared" si="17" ref="J47:J49">I47+4</f>
        <v>4</v>
      </c>
      <c r="K47" s="110">
        <f t="shared" si="16"/>
        <v>8</v>
      </c>
      <c r="L47" s="110">
        <f t="shared" si="15"/>
        <v>12</v>
      </c>
      <c r="M47" s="110">
        <f t="shared" si="14"/>
        <v>16</v>
      </c>
      <c r="N47" s="110">
        <f t="shared" si="13"/>
        <v>20</v>
      </c>
      <c r="O47" s="110">
        <f t="shared" si="12"/>
        <v>24</v>
      </c>
      <c r="P47" s="114">
        <f t="shared" si="11"/>
        <v>28</v>
      </c>
      <c r="Q47" s="114">
        <f t="shared" si="10"/>
        <v>32</v>
      </c>
      <c r="R47" s="114">
        <f t="shared" si="9"/>
        <v>36</v>
      </c>
      <c r="S47" s="110">
        <f t="shared" si="7"/>
        <v>40</v>
      </c>
      <c r="T47" s="108">
        <f t="shared" si="7"/>
        <v>44</v>
      </c>
    </row>
    <row r="48" spans="1:20" ht="18" customHeight="1">
      <c r="A48" s="111">
        <v>21</v>
      </c>
      <c r="B48" s="112" t="s">
        <v>72</v>
      </c>
      <c r="C48" s="111">
        <v>38</v>
      </c>
      <c r="D48" s="114">
        <f t="shared" si="8"/>
        <v>42</v>
      </c>
      <c r="E48" s="110">
        <f t="shared" si="6"/>
        <v>46</v>
      </c>
      <c r="F48" s="110">
        <f t="shared" si="6"/>
        <v>50</v>
      </c>
      <c r="G48" s="110">
        <f t="shared" si="6"/>
        <v>54</v>
      </c>
      <c r="H48" s="110">
        <f t="shared" si="6"/>
        <v>58</v>
      </c>
      <c r="I48" s="110">
        <v>2</v>
      </c>
      <c r="J48" s="110">
        <f t="shared" si="17"/>
        <v>6</v>
      </c>
      <c r="K48" s="110">
        <f t="shared" si="16"/>
        <v>10</v>
      </c>
      <c r="L48" s="110">
        <f t="shared" si="15"/>
        <v>14</v>
      </c>
      <c r="M48" s="110">
        <f t="shared" si="14"/>
        <v>18</v>
      </c>
      <c r="N48" s="110">
        <f t="shared" si="13"/>
        <v>22</v>
      </c>
      <c r="O48" s="110">
        <f t="shared" si="12"/>
        <v>26</v>
      </c>
      <c r="P48" s="114">
        <f t="shared" si="11"/>
        <v>30</v>
      </c>
      <c r="Q48" s="114">
        <f t="shared" si="10"/>
        <v>34</v>
      </c>
      <c r="R48" s="114">
        <f t="shared" si="9"/>
        <v>38</v>
      </c>
      <c r="S48" s="110">
        <f t="shared" si="7"/>
        <v>42</v>
      </c>
      <c r="T48" s="108">
        <f t="shared" si="7"/>
        <v>46</v>
      </c>
    </row>
    <row r="49" spans="1:20" ht="18" customHeight="1" thickBot="1">
      <c r="A49" s="115">
        <v>22</v>
      </c>
      <c r="B49" s="116" t="s">
        <v>73</v>
      </c>
      <c r="C49" s="115">
        <v>41</v>
      </c>
      <c r="D49" s="118">
        <f t="shared" si="8"/>
        <v>45</v>
      </c>
      <c r="E49" s="126">
        <f t="shared" si="6"/>
        <v>49</v>
      </c>
      <c r="F49" s="126">
        <f>E49+4</f>
        <v>53</v>
      </c>
      <c r="G49" s="126">
        <f aca="true" t="shared" si="18" ref="G49">F49+4</f>
        <v>57</v>
      </c>
      <c r="H49" s="126">
        <v>1</v>
      </c>
      <c r="I49" s="126">
        <f aca="true" t="shared" si="19" ref="I49">H49+4</f>
        <v>5</v>
      </c>
      <c r="J49" s="126">
        <f t="shared" si="17"/>
        <v>9</v>
      </c>
      <c r="K49" s="126">
        <f t="shared" si="16"/>
        <v>13</v>
      </c>
      <c r="L49" s="126">
        <f t="shared" si="15"/>
        <v>17</v>
      </c>
      <c r="M49" s="126">
        <f t="shared" si="14"/>
        <v>21</v>
      </c>
      <c r="N49" s="126">
        <f t="shared" si="13"/>
        <v>25</v>
      </c>
      <c r="O49" s="126">
        <f t="shared" si="12"/>
        <v>29</v>
      </c>
      <c r="P49" s="118">
        <f t="shared" si="11"/>
        <v>33</v>
      </c>
      <c r="Q49" s="118">
        <f t="shared" si="10"/>
        <v>37</v>
      </c>
      <c r="R49" s="118">
        <f t="shared" si="9"/>
        <v>41</v>
      </c>
      <c r="S49" s="126">
        <f t="shared" si="7"/>
        <v>45</v>
      </c>
      <c r="T49" s="127">
        <f t="shared" si="7"/>
        <v>49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</sheetData>
  <mergeCells count="3">
    <mergeCell ref="A2:B2"/>
    <mergeCell ref="A27:B27"/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 topLeftCell="A1">
      <selection activeCell="E25" sqref="E25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561" t="s">
        <v>77</v>
      </c>
      <c r="B1" s="562"/>
      <c r="C1" s="588" t="s">
        <v>127</v>
      </c>
      <c r="D1" s="589"/>
      <c r="E1" s="8" t="s">
        <v>417</v>
      </c>
      <c r="F1" s="9" t="s">
        <v>264</v>
      </c>
    </row>
    <row r="2" spans="1:6" ht="26.25" customHeight="1">
      <c r="A2" s="565" t="s">
        <v>137</v>
      </c>
      <c r="B2" s="566"/>
      <c r="C2" s="566" t="s">
        <v>136</v>
      </c>
      <c r="D2" s="566"/>
      <c r="E2" s="10" t="s">
        <v>135</v>
      </c>
      <c r="F2" s="11" t="s">
        <v>138</v>
      </c>
    </row>
    <row r="3" ht="14.25" thickBot="1"/>
    <row r="4" spans="1:9" s="1" customFormat="1" ht="18" customHeight="1" thickBot="1">
      <c r="A4" s="2" t="s">
        <v>1</v>
      </c>
      <c r="B4" s="3" t="s">
        <v>2</v>
      </c>
      <c r="C4" s="3" t="s">
        <v>4</v>
      </c>
      <c r="D4" s="3" t="s">
        <v>5</v>
      </c>
      <c r="E4" s="3" t="s">
        <v>265</v>
      </c>
      <c r="F4" s="7" t="s">
        <v>8</v>
      </c>
      <c r="G4" s="4"/>
      <c r="H4" s="4"/>
      <c r="I4" s="4"/>
    </row>
    <row r="5" spans="1:9" s="1" customFormat="1" ht="18" customHeight="1">
      <c r="A5" s="39" t="s">
        <v>78</v>
      </c>
      <c r="B5" s="40" t="s">
        <v>79</v>
      </c>
      <c r="C5" s="40">
        <v>0</v>
      </c>
      <c r="D5" s="40">
        <v>0</v>
      </c>
      <c r="E5" s="52"/>
      <c r="F5" s="41"/>
      <c r="G5" s="4"/>
      <c r="H5" s="4"/>
      <c r="I5" s="4"/>
    </row>
    <row r="6" spans="1:9" s="1" customFormat="1" ht="18" customHeight="1">
      <c r="A6" s="18">
        <v>1</v>
      </c>
      <c r="B6" s="136" t="s">
        <v>80</v>
      </c>
      <c r="C6" s="5">
        <v>0.6</v>
      </c>
      <c r="D6" s="5">
        <v>0</v>
      </c>
      <c r="E6" s="37" t="s">
        <v>271</v>
      </c>
      <c r="F6" s="19"/>
      <c r="G6" s="4"/>
      <c r="H6" s="4"/>
      <c r="I6" s="4"/>
    </row>
    <row r="7" spans="1:9" s="1" customFormat="1" ht="18" customHeight="1">
      <c r="A7" s="18">
        <v>2</v>
      </c>
      <c r="B7" s="5" t="s">
        <v>81</v>
      </c>
      <c r="C7" s="5">
        <v>0.9</v>
      </c>
      <c r="D7" s="5">
        <f>C7+D6</f>
        <v>0.9</v>
      </c>
      <c r="E7" s="37"/>
      <c r="F7" s="19"/>
      <c r="G7" s="4"/>
      <c r="H7" s="4"/>
      <c r="I7" s="4"/>
    </row>
    <row r="8" spans="1:9" s="1" customFormat="1" ht="18" customHeight="1">
      <c r="A8" s="18">
        <v>3</v>
      </c>
      <c r="B8" s="136" t="s">
        <v>82</v>
      </c>
      <c r="C8" s="5">
        <v>1.6</v>
      </c>
      <c r="D8" s="5">
        <f>C8+D7</f>
        <v>2.5</v>
      </c>
      <c r="E8" s="37"/>
      <c r="F8" s="19" t="s">
        <v>84</v>
      </c>
      <c r="G8" s="4"/>
      <c r="H8" s="4"/>
      <c r="I8" s="4"/>
    </row>
    <row r="9" spans="1:9" s="1" customFormat="1" ht="18" customHeight="1">
      <c r="A9" s="18">
        <v>4</v>
      </c>
      <c r="B9" s="5" t="s">
        <v>83</v>
      </c>
      <c r="C9" s="5">
        <v>0.8</v>
      </c>
      <c r="D9" s="5">
        <f aca="true" t="shared" si="0" ref="D9:D31">C9+D8</f>
        <v>3.3</v>
      </c>
      <c r="E9" s="37"/>
      <c r="F9" s="19" t="s">
        <v>85</v>
      </c>
      <c r="G9" s="4"/>
      <c r="H9" s="4"/>
      <c r="I9" s="4"/>
    </row>
    <row r="10" spans="1:9" s="1" customFormat="1" ht="18" customHeight="1">
      <c r="A10" s="18">
        <v>5</v>
      </c>
      <c r="B10" s="138" t="s">
        <v>86</v>
      </c>
      <c r="C10" s="5">
        <v>0.9</v>
      </c>
      <c r="D10" s="5">
        <f t="shared" si="0"/>
        <v>4.2</v>
      </c>
      <c r="E10" s="37" t="s">
        <v>294</v>
      </c>
      <c r="F10" s="19" t="s">
        <v>87</v>
      </c>
      <c r="G10" s="4"/>
      <c r="H10" s="4"/>
      <c r="I10" s="4"/>
    </row>
    <row r="11" spans="1:9" s="1" customFormat="1" ht="18" customHeight="1">
      <c r="A11" s="18">
        <v>6</v>
      </c>
      <c r="B11" s="136" t="s">
        <v>88</v>
      </c>
      <c r="C11" s="5">
        <v>1.5</v>
      </c>
      <c r="D11" s="5">
        <f t="shared" si="0"/>
        <v>5.7</v>
      </c>
      <c r="E11" s="37" t="s">
        <v>295</v>
      </c>
      <c r="F11" s="19" t="s">
        <v>89</v>
      </c>
      <c r="G11" s="4"/>
      <c r="H11" s="4"/>
      <c r="I11" s="4"/>
    </row>
    <row r="12" spans="1:9" s="1" customFormat="1" ht="18" customHeight="1">
      <c r="A12" s="18">
        <v>7</v>
      </c>
      <c r="B12" s="5" t="s">
        <v>90</v>
      </c>
      <c r="C12" s="5">
        <v>0.4</v>
      </c>
      <c r="D12" s="5">
        <f t="shared" si="0"/>
        <v>6.1000000000000005</v>
      </c>
      <c r="E12" s="37"/>
      <c r="F12" s="19" t="s">
        <v>91</v>
      </c>
      <c r="G12" s="4"/>
      <c r="H12" s="4"/>
      <c r="I12" s="4"/>
    </row>
    <row r="13" spans="1:9" s="1" customFormat="1" ht="18" customHeight="1">
      <c r="A13" s="18">
        <v>8</v>
      </c>
      <c r="B13" s="136" t="s">
        <v>92</v>
      </c>
      <c r="C13" s="5">
        <v>0.6</v>
      </c>
      <c r="D13" s="5">
        <f t="shared" si="0"/>
        <v>6.7</v>
      </c>
      <c r="E13" s="37" t="s">
        <v>290</v>
      </c>
      <c r="F13" s="19" t="s">
        <v>93</v>
      </c>
      <c r="G13" s="4"/>
      <c r="H13" s="4"/>
      <c r="I13" s="4"/>
    </row>
    <row r="14" spans="1:9" s="1" customFormat="1" ht="34.5" customHeight="1">
      <c r="A14" s="18">
        <v>9</v>
      </c>
      <c r="B14" s="136" t="s">
        <v>31</v>
      </c>
      <c r="C14" s="5">
        <v>0.6</v>
      </c>
      <c r="D14" s="5">
        <f t="shared" si="0"/>
        <v>7.3</v>
      </c>
      <c r="E14" s="198" t="s">
        <v>291</v>
      </c>
      <c r="F14" s="19" t="s">
        <v>33</v>
      </c>
      <c r="G14" s="4"/>
      <c r="H14" s="4"/>
      <c r="I14" s="4"/>
    </row>
    <row r="15" spans="1:9" s="1" customFormat="1" ht="18" customHeight="1">
      <c r="A15" s="18">
        <v>10</v>
      </c>
      <c r="B15" s="136" t="s">
        <v>94</v>
      </c>
      <c r="C15" s="5">
        <v>0.6</v>
      </c>
      <c r="D15" s="5">
        <f t="shared" si="0"/>
        <v>7.8999999999999995</v>
      </c>
      <c r="E15" s="37" t="s">
        <v>95</v>
      </c>
      <c r="F15" s="19" t="s">
        <v>96</v>
      </c>
      <c r="G15" s="4"/>
      <c r="H15" s="4"/>
      <c r="I15" s="4"/>
    </row>
    <row r="16" spans="1:9" s="1" customFormat="1" ht="18" customHeight="1">
      <c r="A16" s="18">
        <v>11</v>
      </c>
      <c r="B16" s="136" t="s">
        <v>97</v>
      </c>
      <c r="C16" s="5">
        <v>0.5</v>
      </c>
      <c r="D16" s="5">
        <f t="shared" si="0"/>
        <v>8.399999999999999</v>
      </c>
      <c r="E16" s="37"/>
      <c r="F16" s="19" t="s">
        <v>98</v>
      </c>
      <c r="G16" s="4"/>
      <c r="H16" s="4"/>
      <c r="I16" s="4"/>
    </row>
    <row r="17" spans="1:9" s="1" customFormat="1" ht="18" customHeight="1">
      <c r="A17" s="18">
        <v>12</v>
      </c>
      <c r="B17" s="5" t="s">
        <v>99</v>
      </c>
      <c r="C17" s="5">
        <v>0.6</v>
      </c>
      <c r="D17" s="5">
        <f t="shared" si="0"/>
        <v>8.999999999999998</v>
      </c>
      <c r="E17" s="37"/>
      <c r="F17" s="19" t="s">
        <v>100</v>
      </c>
      <c r="G17" s="4"/>
      <c r="H17" s="4"/>
      <c r="I17" s="4"/>
    </row>
    <row r="18" spans="1:9" s="1" customFormat="1" ht="18" customHeight="1">
      <c r="A18" s="18">
        <v>13</v>
      </c>
      <c r="B18" s="136" t="s">
        <v>101</v>
      </c>
      <c r="C18" s="5">
        <v>0.9</v>
      </c>
      <c r="D18" s="5">
        <f t="shared" si="0"/>
        <v>9.899999999999999</v>
      </c>
      <c r="E18" s="37" t="s">
        <v>422</v>
      </c>
      <c r="F18" s="19" t="s">
        <v>102</v>
      </c>
      <c r="G18" s="4"/>
      <c r="H18" s="4"/>
      <c r="I18" s="4"/>
    </row>
    <row r="19" spans="1:9" s="1" customFormat="1" ht="18" customHeight="1">
      <c r="A19" s="18">
        <v>14</v>
      </c>
      <c r="B19" s="5" t="s">
        <v>103</v>
      </c>
      <c r="C19" s="5">
        <v>0.8</v>
      </c>
      <c r="D19" s="5">
        <f t="shared" si="0"/>
        <v>10.7</v>
      </c>
      <c r="E19" s="37"/>
      <c r="F19" s="19"/>
      <c r="G19" s="4"/>
      <c r="H19" s="4"/>
      <c r="I19" s="4"/>
    </row>
    <row r="20" spans="1:9" s="1" customFormat="1" ht="18" customHeight="1">
      <c r="A20" s="18">
        <v>15</v>
      </c>
      <c r="B20" s="136" t="s">
        <v>104</v>
      </c>
      <c r="C20" s="5">
        <v>0.7</v>
      </c>
      <c r="D20" s="5">
        <f t="shared" si="0"/>
        <v>11.399999999999999</v>
      </c>
      <c r="E20" s="37"/>
      <c r="F20" s="19" t="s">
        <v>105</v>
      </c>
      <c r="G20" s="4"/>
      <c r="H20" s="4"/>
      <c r="I20" s="4"/>
    </row>
    <row r="21" spans="1:9" s="1" customFormat="1" ht="18" customHeight="1">
      <c r="A21" s="18">
        <v>16</v>
      </c>
      <c r="B21" s="5" t="s">
        <v>106</v>
      </c>
      <c r="C21" s="5">
        <v>0.7</v>
      </c>
      <c r="D21" s="5">
        <f t="shared" si="0"/>
        <v>12.099999999999998</v>
      </c>
      <c r="E21" s="37"/>
      <c r="F21" s="19" t="s">
        <v>107</v>
      </c>
      <c r="G21" s="4"/>
      <c r="H21" s="4"/>
      <c r="I21" s="4"/>
    </row>
    <row r="22" spans="1:9" s="1" customFormat="1" ht="18" customHeight="1">
      <c r="A22" s="18">
        <v>17</v>
      </c>
      <c r="B22" s="136" t="s">
        <v>108</v>
      </c>
      <c r="C22" s="5">
        <v>0.9</v>
      </c>
      <c r="D22" s="5">
        <f t="shared" si="0"/>
        <v>12.999999999999998</v>
      </c>
      <c r="E22" s="37" t="s">
        <v>425</v>
      </c>
      <c r="F22" s="19" t="s">
        <v>109</v>
      </c>
      <c r="G22" s="4"/>
      <c r="H22" s="4"/>
      <c r="I22" s="4"/>
    </row>
    <row r="23" spans="1:9" s="1" customFormat="1" ht="18" customHeight="1">
      <c r="A23" s="18">
        <v>18</v>
      </c>
      <c r="B23" s="5" t="s">
        <v>110</v>
      </c>
      <c r="C23" s="5">
        <v>1.2</v>
      </c>
      <c r="D23" s="5">
        <f t="shared" si="0"/>
        <v>14.199999999999998</v>
      </c>
      <c r="E23" s="37"/>
      <c r="F23" s="19" t="s">
        <v>111</v>
      </c>
      <c r="G23" s="4"/>
      <c r="H23" s="4"/>
      <c r="I23" s="4"/>
    </row>
    <row r="24" spans="1:9" s="1" customFormat="1" ht="18" customHeight="1">
      <c r="A24" s="18">
        <v>19</v>
      </c>
      <c r="B24" s="136" t="s">
        <v>112</v>
      </c>
      <c r="C24" s="5">
        <v>1</v>
      </c>
      <c r="D24" s="5">
        <f t="shared" si="0"/>
        <v>15.199999999999998</v>
      </c>
      <c r="E24" s="37" t="s">
        <v>424</v>
      </c>
      <c r="F24" s="19" t="s">
        <v>113</v>
      </c>
      <c r="G24" s="4"/>
      <c r="H24" s="4"/>
      <c r="I24" s="4"/>
    </row>
    <row r="25" spans="1:9" s="1" customFormat="1" ht="18" customHeight="1">
      <c r="A25" s="18">
        <v>20</v>
      </c>
      <c r="B25" s="5" t="s">
        <v>114</v>
      </c>
      <c r="C25" s="5">
        <v>1.6</v>
      </c>
      <c r="D25" s="5">
        <f t="shared" si="0"/>
        <v>16.799999999999997</v>
      </c>
      <c r="E25" s="37"/>
      <c r="F25" s="19"/>
      <c r="G25" s="4"/>
      <c r="H25" s="4"/>
      <c r="I25" s="4"/>
    </row>
    <row r="26" spans="1:9" s="1" customFormat="1" ht="18" customHeight="1">
      <c r="A26" s="18">
        <v>21</v>
      </c>
      <c r="B26" s="5" t="s">
        <v>115</v>
      </c>
      <c r="C26" s="5">
        <v>1.2</v>
      </c>
      <c r="D26" s="5">
        <f t="shared" si="0"/>
        <v>17.999999999999996</v>
      </c>
      <c r="E26" s="37"/>
      <c r="F26" s="19" t="s">
        <v>116</v>
      </c>
      <c r="G26" s="4"/>
      <c r="H26" s="4"/>
      <c r="I26" s="4"/>
    </row>
    <row r="27" spans="1:9" s="1" customFormat="1" ht="18" customHeight="1">
      <c r="A27" s="18">
        <v>22</v>
      </c>
      <c r="B27" s="136" t="s">
        <v>117</v>
      </c>
      <c r="C27" s="5">
        <v>1.7</v>
      </c>
      <c r="D27" s="5">
        <f t="shared" si="0"/>
        <v>19.699999999999996</v>
      </c>
      <c r="E27" s="37" t="s">
        <v>292</v>
      </c>
      <c r="F27" s="19"/>
      <c r="G27" s="4"/>
      <c r="H27" s="4"/>
      <c r="I27" s="4"/>
    </row>
    <row r="28" spans="1:9" s="1" customFormat="1" ht="18" customHeight="1">
      <c r="A28" s="18">
        <v>23</v>
      </c>
      <c r="B28" s="5" t="s">
        <v>118</v>
      </c>
      <c r="C28" s="5">
        <v>1.5</v>
      </c>
      <c r="D28" s="5">
        <f t="shared" si="0"/>
        <v>21.199999999999996</v>
      </c>
      <c r="E28" s="37"/>
      <c r="F28" s="19" t="s">
        <v>119</v>
      </c>
      <c r="G28" s="4"/>
      <c r="H28" s="4"/>
      <c r="I28" s="4"/>
    </row>
    <row r="29" spans="1:9" s="1" customFormat="1" ht="18" customHeight="1">
      <c r="A29" s="18">
        <v>24</v>
      </c>
      <c r="B29" s="5" t="s">
        <v>120</v>
      </c>
      <c r="C29" s="5">
        <v>1.5</v>
      </c>
      <c r="D29" s="5">
        <f t="shared" si="0"/>
        <v>22.699999999999996</v>
      </c>
      <c r="E29" s="37"/>
      <c r="F29" s="19" t="s">
        <v>121</v>
      </c>
      <c r="G29" s="4"/>
      <c r="H29" s="4"/>
      <c r="I29" s="4"/>
    </row>
    <row r="30" spans="1:9" s="1" customFormat="1" ht="18" customHeight="1">
      <c r="A30" s="18">
        <v>25</v>
      </c>
      <c r="B30" s="136" t="s">
        <v>122</v>
      </c>
      <c r="C30" s="5">
        <v>0.9</v>
      </c>
      <c r="D30" s="5">
        <f t="shared" si="0"/>
        <v>23.599999999999994</v>
      </c>
      <c r="E30" s="37" t="s">
        <v>124</v>
      </c>
      <c r="F30" s="19" t="s">
        <v>123</v>
      </c>
      <c r="G30" s="4"/>
      <c r="H30" s="4"/>
      <c r="I30" s="4"/>
    </row>
    <row r="31" spans="1:9" s="1" customFormat="1" ht="18" customHeight="1" thickBot="1">
      <c r="A31" s="42">
        <v>26</v>
      </c>
      <c r="B31" s="137" t="s">
        <v>125</v>
      </c>
      <c r="C31" s="20">
        <v>1.6</v>
      </c>
      <c r="D31" s="20">
        <f t="shared" si="0"/>
        <v>25.199999999999996</v>
      </c>
      <c r="E31" s="51" t="s">
        <v>423</v>
      </c>
      <c r="F31" s="21" t="s">
        <v>126</v>
      </c>
      <c r="G31" s="4"/>
      <c r="H31" s="4"/>
      <c r="I31" s="4"/>
    </row>
    <row r="32" spans="1:9" s="1" customFormat="1" ht="18" customHeight="1">
      <c r="A32" s="17"/>
      <c r="B32" s="17"/>
      <c r="C32" s="17"/>
      <c r="D32" s="17"/>
      <c r="E32" s="17"/>
      <c r="F32" s="38"/>
      <c r="G32" s="4"/>
      <c r="H32" s="4"/>
      <c r="I32" s="4"/>
    </row>
    <row r="33" spans="1:9" s="1" customFormat="1" ht="18" customHeight="1" thickBot="1">
      <c r="A33" s="17"/>
      <c r="B33" s="17"/>
      <c r="C33" s="17"/>
      <c r="D33" s="17"/>
      <c r="E33" s="17"/>
      <c r="F33" s="38"/>
      <c r="G33" s="4"/>
      <c r="H33" s="4"/>
      <c r="I33" s="4"/>
    </row>
    <row r="34" spans="1:9" s="1" customFormat="1" ht="18" customHeight="1" thickBot="1">
      <c r="A34" s="2" t="s">
        <v>1</v>
      </c>
      <c r="B34" s="3" t="s">
        <v>2</v>
      </c>
      <c r="C34" s="106" t="s">
        <v>262</v>
      </c>
      <c r="D34" s="106" t="s">
        <v>270</v>
      </c>
      <c r="E34" s="17"/>
      <c r="F34" s="38"/>
      <c r="G34" s="4"/>
      <c r="H34" s="4"/>
      <c r="I34" s="4"/>
    </row>
    <row r="35" spans="1:9" s="1" customFormat="1" ht="18" customHeight="1">
      <c r="A35" s="18">
        <v>1</v>
      </c>
      <c r="B35" s="136" t="s">
        <v>80</v>
      </c>
      <c r="C35" s="5">
        <v>0</v>
      </c>
      <c r="D35" s="5">
        <v>0</v>
      </c>
      <c r="E35" s="4"/>
      <c r="F35" s="4"/>
      <c r="G35" s="4"/>
      <c r="H35" s="4"/>
      <c r="I35" s="4"/>
    </row>
    <row r="36" spans="1:4" s="1" customFormat="1" ht="18" customHeight="1">
      <c r="A36" s="18">
        <v>2</v>
      </c>
      <c r="B36" s="5" t="s">
        <v>81</v>
      </c>
      <c r="C36" s="5">
        <v>2</v>
      </c>
      <c r="D36" s="5" t="s">
        <v>263</v>
      </c>
    </row>
    <row r="37" spans="1:4" ht="18" customHeight="1">
      <c r="A37" s="18">
        <v>3</v>
      </c>
      <c r="B37" s="136" t="s">
        <v>82</v>
      </c>
      <c r="C37" s="5">
        <v>4</v>
      </c>
      <c r="D37" s="5">
        <v>2</v>
      </c>
    </row>
    <row r="38" spans="1:4" ht="18" customHeight="1">
      <c r="A38" s="18">
        <v>4</v>
      </c>
      <c r="B38" s="5" t="s">
        <v>83</v>
      </c>
      <c r="C38" s="5">
        <v>5</v>
      </c>
      <c r="D38" s="5" t="s">
        <v>263</v>
      </c>
    </row>
    <row r="39" spans="1:4" ht="18" customHeight="1">
      <c r="A39" s="18">
        <v>5</v>
      </c>
      <c r="B39" s="138" t="s">
        <v>86</v>
      </c>
      <c r="C39" s="5">
        <v>7</v>
      </c>
      <c r="D39" s="5" t="s">
        <v>263</v>
      </c>
    </row>
    <row r="40" spans="1:4" ht="18" customHeight="1">
      <c r="A40" s="18">
        <v>6</v>
      </c>
      <c r="B40" s="136" t="s">
        <v>88</v>
      </c>
      <c r="C40" s="5">
        <v>9</v>
      </c>
      <c r="D40" s="5">
        <v>5</v>
      </c>
    </row>
    <row r="41" spans="1:4" ht="18" customHeight="1">
      <c r="A41" s="18">
        <v>7</v>
      </c>
      <c r="B41" s="5" t="s">
        <v>90</v>
      </c>
      <c r="C41" s="5">
        <v>10</v>
      </c>
      <c r="D41" s="5" t="s">
        <v>263</v>
      </c>
    </row>
    <row r="42" spans="1:4" ht="18" customHeight="1">
      <c r="A42" s="18">
        <v>8</v>
      </c>
      <c r="B42" s="136" t="s">
        <v>92</v>
      </c>
      <c r="C42" s="5">
        <v>12</v>
      </c>
      <c r="D42" s="5">
        <v>7</v>
      </c>
    </row>
    <row r="43" spans="1:4" ht="18" customHeight="1">
      <c r="A43" s="18">
        <v>9</v>
      </c>
      <c r="B43" s="136" t="s">
        <v>31</v>
      </c>
      <c r="C43" s="5">
        <v>14</v>
      </c>
      <c r="D43" s="5">
        <v>9</v>
      </c>
    </row>
    <row r="44" spans="1:4" ht="18" customHeight="1">
      <c r="A44" s="18">
        <v>10</v>
      </c>
      <c r="B44" s="136" t="s">
        <v>94</v>
      </c>
      <c r="C44" s="5">
        <v>15</v>
      </c>
      <c r="D44" s="5">
        <v>10</v>
      </c>
    </row>
    <row r="45" spans="1:4" ht="18" customHeight="1">
      <c r="A45" s="18">
        <v>11</v>
      </c>
      <c r="B45" s="136" t="s">
        <v>97</v>
      </c>
      <c r="C45" s="5">
        <v>16</v>
      </c>
      <c r="D45" s="5">
        <v>11</v>
      </c>
    </row>
    <row r="46" spans="1:4" ht="18" customHeight="1">
      <c r="A46" s="18">
        <v>12</v>
      </c>
      <c r="B46" s="5" t="s">
        <v>99</v>
      </c>
      <c r="C46" s="5">
        <v>18</v>
      </c>
      <c r="D46" s="5" t="s">
        <v>263</v>
      </c>
    </row>
    <row r="47" spans="1:4" ht="18" customHeight="1">
      <c r="A47" s="18">
        <v>13</v>
      </c>
      <c r="B47" s="136" t="s">
        <v>101</v>
      </c>
      <c r="C47" s="5">
        <v>20</v>
      </c>
      <c r="D47" s="5">
        <v>13</v>
      </c>
    </row>
    <row r="48" spans="1:4" ht="18" customHeight="1">
      <c r="A48" s="18">
        <v>14</v>
      </c>
      <c r="B48" s="5" t="s">
        <v>103</v>
      </c>
      <c r="C48" s="5">
        <v>22</v>
      </c>
      <c r="D48" s="5" t="s">
        <v>263</v>
      </c>
    </row>
    <row r="49" spans="1:4" ht="18" customHeight="1">
      <c r="A49" s="18">
        <v>15</v>
      </c>
      <c r="B49" s="136" t="s">
        <v>104</v>
      </c>
      <c r="C49" s="5">
        <v>23</v>
      </c>
      <c r="D49" s="5">
        <v>15</v>
      </c>
    </row>
    <row r="50" spans="1:4" ht="18" customHeight="1">
      <c r="A50" s="18">
        <v>16</v>
      </c>
      <c r="B50" s="5" t="s">
        <v>106</v>
      </c>
      <c r="C50" s="5">
        <v>25</v>
      </c>
      <c r="D50" s="5" t="s">
        <v>263</v>
      </c>
    </row>
    <row r="51" spans="1:4" ht="18" customHeight="1">
      <c r="A51" s="18">
        <v>17</v>
      </c>
      <c r="B51" s="136" t="s">
        <v>108</v>
      </c>
      <c r="C51" s="5">
        <v>27</v>
      </c>
      <c r="D51" s="5">
        <v>17</v>
      </c>
    </row>
    <row r="52" spans="1:4" ht="18" customHeight="1">
      <c r="A52" s="18">
        <v>18</v>
      </c>
      <c r="B52" s="5" t="s">
        <v>110</v>
      </c>
      <c r="C52" s="5">
        <v>29</v>
      </c>
      <c r="D52" s="5" t="s">
        <v>263</v>
      </c>
    </row>
    <row r="53" spans="1:4" ht="18" customHeight="1">
      <c r="A53" s="18">
        <v>19</v>
      </c>
      <c r="B53" s="136" t="s">
        <v>112</v>
      </c>
      <c r="C53" s="5">
        <v>31</v>
      </c>
      <c r="D53" s="5">
        <v>20</v>
      </c>
    </row>
    <row r="54" spans="1:4" ht="18" customHeight="1">
      <c r="A54" s="18">
        <v>20</v>
      </c>
      <c r="B54" s="5" t="s">
        <v>114</v>
      </c>
      <c r="C54" s="5">
        <v>33</v>
      </c>
      <c r="D54" s="5" t="s">
        <v>263</v>
      </c>
    </row>
    <row r="55" spans="1:4" ht="18" customHeight="1">
      <c r="A55" s="18">
        <v>21</v>
      </c>
      <c r="B55" s="5" t="s">
        <v>115</v>
      </c>
      <c r="C55" s="5">
        <v>35</v>
      </c>
      <c r="D55" s="5" t="s">
        <v>263</v>
      </c>
    </row>
    <row r="56" spans="1:4" ht="18" customHeight="1">
      <c r="A56" s="18">
        <v>22</v>
      </c>
      <c r="B56" s="136" t="s">
        <v>117</v>
      </c>
      <c r="C56" s="5">
        <v>38</v>
      </c>
      <c r="D56" s="5">
        <v>24</v>
      </c>
    </row>
    <row r="57" spans="1:4" ht="18" customHeight="1">
      <c r="A57" s="18">
        <v>23</v>
      </c>
      <c r="B57" s="5" t="s">
        <v>118</v>
      </c>
      <c r="C57" s="5">
        <v>40</v>
      </c>
      <c r="D57" s="5" t="s">
        <v>263</v>
      </c>
    </row>
    <row r="58" spans="1:4" ht="18" customHeight="1">
      <c r="A58" s="18">
        <v>24</v>
      </c>
      <c r="B58" s="5" t="s">
        <v>120</v>
      </c>
      <c r="C58" s="5">
        <v>42</v>
      </c>
      <c r="D58" s="5" t="s">
        <v>263</v>
      </c>
    </row>
    <row r="59" spans="1:4" ht="18" customHeight="1">
      <c r="A59" s="18">
        <v>25</v>
      </c>
      <c r="B59" s="136" t="s">
        <v>122</v>
      </c>
      <c r="C59" s="5">
        <v>44</v>
      </c>
      <c r="D59" s="5">
        <v>27</v>
      </c>
    </row>
    <row r="60" spans="1:4" ht="18" customHeight="1" thickBot="1">
      <c r="A60" s="42">
        <v>26</v>
      </c>
      <c r="B60" s="137" t="s">
        <v>125</v>
      </c>
      <c r="C60" s="20">
        <v>46</v>
      </c>
      <c r="D60" s="20">
        <v>29</v>
      </c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mergeCells count="4">
    <mergeCell ref="A1:B1"/>
    <mergeCell ref="C1:D1"/>
    <mergeCell ref="A2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workbookViewId="0" topLeftCell="A1">
      <selection activeCell="I41" sqref="I41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3" width="5.57421875" style="0" customWidth="1"/>
  </cols>
  <sheetData>
    <row r="1" spans="1:4" ht="30" customHeight="1" thickBot="1">
      <c r="A1" s="586" t="s">
        <v>269</v>
      </c>
      <c r="B1" s="587"/>
      <c r="C1" s="587"/>
      <c r="D1" s="587"/>
    </row>
    <row r="2" spans="1:15" ht="18" customHeight="1" thickBot="1">
      <c r="A2" s="584" t="s">
        <v>239</v>
      </c>
      <c r="B2" s="585"/>
      <c r="C2" s="277" t="s">
        <v>235</v>
      </c>
      <c r="D2" s="265" t="s">
        <v>234</v>
      </c>
      <c r="E2" s="265" t="s">
        <v>234</v>
      </c>
      <c r="F2" s="265" t="s">
        <v>234</v>
      </c>
      <c r="G2" s="265" t="s">
        <v>234</v>
      </c>
      <c r="H2" s="278" t="s">
        <v>235</v>
      </c>
      <c r="I2" s="265" t="s">
        <v>234</v>
      </c>
      <c r="J2" s="265" t="s">
        <v>234</v>
      </c>
      <c r="K2" s="265" t="s">
        <v>234</v>
      </c>
      <c r="L2" s="265" t="s">
        <v>234</v>
      </c>
      <c r="M2" s="279" t="s">
        <v>235</v>
      </c>
      <c r="N2" s="124"/>
      <c r="O2" s="124"/>
    </row>
    <row r="3" spans="1:15" ht="18" customHeight="1">
      <c r="A3" s="61">
        <v>1</v>
      </c>
      <c r="B3" s="272" t="s">
        <v>80</v>
      </c>
      <c r="C3" s="186">
        <v>0.49513888888888885</v>
      </c>
      <c r="D3" s="63">
        <v>54</v>
      </c>
      <c r="E3" s="187">
        <v>0.5</v>
      </c>
      <c r="F3" s="63">
        <v>5</v>
      </c>
      <c r="G3" s="63">
        <v>13</v>
      </c>
      <c r="H3" s="64">
        <v>23</v>
      </c>
      <c r="I3" s="63">
        <f>D3-30</f>
        <v>24</v>
      </c>
      <c r="J3" s="63">
        <v>30</v>
      </c>
      <c r="K3" s="63">
        <f>F3+30</f>
        <v>35</v>
      </c>
      <c r="L3" s="63">
        <f>G3+30</f>
        <v>43</v>
      </c>
      <c r="M3" s="270">
        <v>0.5368055555555555</v>
      </c>
      <c r="N3" s="124"/>
      <c r="O3" s="124"/>
    </row>
    <row r="4" spans="1:15" ht="18" customHeight="1">
      <c r="A4" s="145">
        <v>2</v>
      </c>
      <c r="B4" s="273" t="s">
        <v>81</v>
      </c>
      <c r="C4" s="149" t="s">
        <v>233</v>
      </c>
      <c r="D4" s="114">
        <v>56</v>
      </c>
      <c r="E4" s="114">
        <v>2</v>
      </c>
      <c r="F4" s="114">
        <f>E4+5</f>
        <v>7</v>
      </c>
      <c r="G4" s="114">
        <f aca="true" t="shared" si="0" ref="G4:G28">E4+13</f>
        <v>15</v>
      </c>
      <c r="H4" s="139" t="s">
        <v>233</v>
      </c>
      <c r="I4" s="114">
        <f aca="true" t="shared" si="1" ref="I4:I6">D4-30</f>
        <v>26</v>
      </c>
      <c r="J4" s="114">
        <f aca="true" t="shared" si="2" ref="J4:J20">E4+30</f>
        <v>32</v>
      </c>
      <c r="K4" s="114">
        <f aca="true" t="shared" si="3" ref="K4:K17">F4+30</f>
        <v>37</v>
      </c>
      <c r="L4" s="114">
        <f aca="true" t="shared" si="4" ref="L4:L13">G4+30</f>
        <v>45</v>
      </c>
      <c r="M4" s="141" t="s">
        <v>349</v>
      </c>
      <c r="N4" s="124"/>
      <c r="O4" s="124"/>
    </row>
    <row r="5" spans="1:15" ht="18" customHeight="1">
      <c r="A5" s="145">
        <v>3</v>
      </c>
      <c r="B5" s="273" t="s">
        <v>82</v>
      </c>
      <c r="C5" s="149">
        <v>55</v>
      </c>
      <c r="D5" s="114">
        <v>58</v>
      </c>
      <c r="E5" s="114">
        <v>4</v>
      </c>
      <c r="F5" s="114">
        <f aca="true" t="shared" si="5" ref="F5:F28">E5+5</f>
        <v>9</v>
      </c>
      <c r="G5" s="114">
        <f t="shared" si="0"/>
        <v>17</v>
      </c>
      <c r="H5" s="139">
        <v>25</v>
      </c>
      <c r="I5" s="114">
        <f t="shared" si="1"/>
        <v>28</v>
      </c>
      <c r="J5" s="114">
        <f t="shared" si="2"/>
        <v>34</v>
      </c>
      <c r="K5" s="114">
        <f t="shared" si="3"/>
        <v>39</v>
      </c>
      <c r="L5" s="114">
        <f t="shared" si="4"/>
        <v>47</v>
      </c>
      <c r="M5" s="141">
        <v>55</v>
      </c>
      <c r="N5" s="124"/>
      <c r="O5" s="124"/>
    </row>
    <row r="6" spans="1:15" ht="18" customHeight="1">
      <c r="A6" s="145">
        <v>4</v>
      </c>
      <c r="B6" s="273" t="s">
        <v>83</v>
      </c>
      <c r="C6" s="149" t="s">
        <v>233</v>
      </c>
      <c r="D6" s="114">
        <v>59</v>
      </c>
      <c r="E6" s="114">
        <v>5</v>
      </c>
      <c r="F6" s="114">
        <f t="shared" si="5"/>
        <v>10</v>
      </c>
      <c r="G6" s="114">
        <f t="shared" si="0"/>
        <v>18</v>
      </c>
      <c r="H6" s="139" t="s">
        <v>233</v>
      </c>
      <c r="I6" s="114">
        <f t="shared" si="1"/>
        <v>29</v>
      </c>
      <c r="J6" s="114">
        <f t="shared" si="2"/>
        <v>35</v>
      </c>
      <c r="K6" s="114">
        <f t="shared" si="3"/>
        <v>40</v>
      </c>
      <c r="L6" s="114">
        <f t="shared" si="4"/>
        <v>48</v>
      </c>
      <c r="M6" s="141" t="s">
        <v>349</v>
      </c>
      <c r="N6" s="124"/>
      <c r="O6" s="124"/>
    </row>
    <row r="7" spans="1:15" ht="18" customHeight="1">
      <c r="A7" s="145">
        <v>5</v>
      </c>
      <c r="B7" s="273" t="s">
        <v>86</v>
      </c>
      <c r="C7" s="149" t="s">
        <v>233</v>
      </c>
      <c r="D7" s="271">
        <v>1</v>
      </c>
      <c r="E7" s="114">
        <v>7</v>
      </c>
      <c r="F7" s="114">
        <f t="shared" si="5"/>
        <v>12</v>
      </c>
      <c r="G7" s="114">
        <f t="shared" si="0"/>
        <v>20</v>
      </c>
      <c r="H7" s="139" t="s">
        <v>233</v>
      </c>
      <c r="I7" s="114">
        <f>D7+30</f>
        <v>31</v>
      </c>
      <c r="J7" s="114">
        <f t="shared" si="2"/>
        <v>37</v>
      </c>
      <c r="K7" s="114">
        <f t="shared" si="3"/>
        <v>42</v>
      </c>
      <c r="L7" s="114">
        <f t="shared" si="4"/>
        <v>50</v>
      </c>
      <c r="M7" s="141" t="s">
        <v>349</v>
      </c>
      <c r="N7" s="124"/>
      <c r="O7" s="124"/>
    </row>
    <row r="8" spans="1:15" ht="18" customHeight="1">
      <c r="A8" s="145">
        <v>6</v>
      </c>
      <c r="B8" s="273" t="s">
        <v>88</v>
      </c>
      <c r="C8" s="149">
        <v>58</v>
      </c>
      <c r="D8" s="114">
        <v>3</v>
      </c>
      <c r="E8" s="114">
        <v>9</v>
      </c>
      <c r="F8" s="114">
        <f t="shared" si="5"/>
        <v>14</v>
      </c>
      <c r="G8" s="114">
        <f t="shared" si="0"/>
        <v>22</v>
      </c>
      <c r="H8" s="139">
        <v>28</v>
      </c>
      <c r="I8" s="114">
        <f aca="true" t="shared" si="6" ref="I8:I23">D8+30</f>
        <v>33</v>
      </c>
      <c r="J8" s="114">
        <f t="shared" si="2"/>
        <v>39</v>
      </c>
      <c r="K8" s="114">
        <f t="shared" si="3"/>
        <v>44</v>
      </c>
      <c r="L8" s="114">
        <f t="shared" si="4"/>
        <v>52</v>
      </c>
      <c r="M8" s="141">
        <v>58</v>
      </c>
      <c r="N8" s="124"/>
      <c r="O8" s="124"/>
    </row>
    <row r="9" spans="1:15" ht="18" customHeight="1">
      <c r="A9" s="145">
        <v>7</v>
      </c>
      <c r="B9" s="273" t="s">
        <v>90</v>
      </c>
      <c r="C9" s="149" t="s">
        <v>233</v>
      </c>
      <c r="D9" s="114">
        <v>4</v>
      </c>
      <c r="E9" s="114">
        <v>10</v>
      </c>
      <c r="F9" s="114">
        <f t="shared" si="5"/>
        <v>15</v>
      </c>
      <c r="G9" s="114">
        <f t="shared" si="0"/>
        <v>23</v>
      </c>
      <c r="H9" s="139" t="s">
        <v>233</v>
      </c>
      <c r="I9" s="114">
        <f t="shared" si="6"/>
        <v>34</v>
      </c>
      <c r="J9" s="114">
        <f t="shared" si="2"/>
        <v>40</v>
      </c>
      <c r="K9" s="114">
        <f t="shared" si="3"/>
        <v>45</v>
      </c>
      <c r="L9" s="114">
        <f t="shared" si="4"/>
        <v>53</v>
      </c>
      <c r="M9" s="141" t="s">
        <v>349</v>
      </c>
      <c r="N9" s="124"/>
      <c r="O9" s="124"/>
    </row>
    <row r="10" spans="1:15" ht="18" customHeight="1" thickBot="1">
      <c r="A10" s="147">
        <v>8</v>
      </c>
      <c r="B10" s="274" t="s">
        <v>92</v>
      </c>
      <c r="C10" s="434">
        <v>0.5</v>
      </c>
      <c r="D10" s="118">
        <v>6</v>
      </c>
      <c r="E10" s="118">
        <v>12</v>
      </c>
      <c r="F10" s="118">
        <f t="shared" si="5"/>
        <v>17</v>
      </c>
      <c r="G10" s="118">
        <f t="shared" si="0"/>
        <v>25</v>
      </c>
      <c r="H10" s="142">
        <v>30</v>
      </c>
      <c r="I10" s="118">
        <f t="shared" si="6"/>
        <v>36</v>
      </c>
      <c r="J10" s="118">
        <f t="shared" si="2"/>
        <v>42</v>
      </c>
      <c r="K10" s="118">
        <f t="shared" si="3"/>
        <v>47</v>
      </c>
      <c r="L10" s="118">
        <f t="shared" si="4"/>
        <v>55</v>
      </c>
      <c r="M10" s="435">
        <v>0.5416666666666666</v>
      </c>
      <c r="N10" s="124"/>
      <c r="O10" s="124"/>
    </row>
    <row r="11" spans="1:15" ht="18" customHeight="1" thickBot="1">
      <c r="A11" s="144">
        <v>9</v>
      </c>
      <c r="B11" s="275" t="s">
        <v>31</v>
      </c>
      <c r="C11" s="431">
        <v>0.5013888888888889</v>
      </c>
      <c r="D11" s="128">
        <v>8</v>
      </c>
      <c r="E11" s="128">
        <v>14</v>
      </c>
      <c r="F11" s="128">
        <f t="shared" si="5"/>
        <v>19</v>
      </c>
      <c r="G11" s="128">
        <f t="shared" si="0"/>
        <v>27</v>
      </c>
      <c r="H11" s="432">
        <v>32</v>
      </c>
      <c r="I11" s="128">
        <f t="shared" si="6"/>
        <v>38</v>
      </c>
      <c r="J11" s="128">
        <f t="shared" si="2"/>
        <v>44</v>
      </c>
      <c r="K11" s="128">
        <f t="shared" si="3"/>
        <v>49</v>
      </c>
      <c r="L11" s="128">
        <f t="shared" si="4"/>
        <v>57</v>
      </c>
      <c r="M11" s="433">
        <v>0.5430555555555555</v>
      </c>
      <c r="N11" s="124"/>
      <c r="O11" s="124"/>
    </row>
    <row r="12" spans="1:15" ht="18" customHeight="1">
      <c r="A12" s="148">
        <v>10</v>
      </c>
      <c r="B12" s="239" t="s">
        <v>94</v>
      </c>
      <c r="C12" s="429">
        <v>3</v>
      </c>
      <c r="D12" s="63">
        <v>9</v>
      </c>
      <c r="E12" s="63">
        <v>15</v>
      </c>
      <c r="F12" s="63">
        <f t="shared" si="5"/>
        <v>20</v>
      </c>
      <c r="G12" s="63">
        <f t="shared" si="0"/>
        <v>28</v>
      </c>
      <c r="H12" s="64">
        <v>33</v>
      </c>
      <c r="I12" s="63">
        <f t="shared" si="6"/>
        <v>39</v>
      </c>
      <c r="J12" s="63">
        <f t="shared" si="2"/>
        <v>45</v>
      </c>
      <c r="K12" s="63">
        <f t="shared" si="3"/>
        <v>50</v>
      </c>
      <c r="L12" s="63">
        <f t="shared" si="4"/>
        <v>58</v>
      </c>
      <c r="M12" s="430">
        <v>3</v>
      </c>
      <c r="N12" s="124"/>
      <c r="O12" s="124"/>
    </row>
    <row r="13" spans="1:15" ht="18" customHeight="1">
      <c r="A13" s="145">
        <v>11</v>
      </c>
      <c r="B13" s="273" t="s">
        <v>97</v>
      </c>
      <c r="C13" s="149">
        <v>4</v>
      </c>
      <c r="D13" s="114">
        <v>10</v>
      </c>
      <c r="E13" s="114">
        <v>16</v>
      </c>
      <c r="F13" s="114">
        <f t="shared" si="5"/>
        <v>21</v>
      </c>
      <c r="G13" s="114">
        <f t="shared" si="0"/>
        <v>29</v>
      </c>
      <c r="H13" s="139">
        <v>34</v>
      </c>
      <c r="I13" s="114">
        <f t="shared" si="6"/>
        <v>40</v>
      </c>
      <c r="J13" s="114">
        <f t="shared" si="2"/>
        <v>46</v>
      </c>
      <c r="K13" s="114">
        <f t="shared" si="3"/>
        <v>51</v>
      </c>
      <c r="L13" s="114">
        <f t="shared" si="4"/>
        <v>59</v>
      </c>
      <c r="M13" s="141">
        <v>4</v>
      </c>
      <c r="N13" s="124"/>
      <c r="O13" s="124"/>
    </row>
    <row r="14" spans="1:15" ht="18" customHeight="1">
      <c r="A14" s="145">
        <v>12</v>
      </c>
      <c r="B14" s="273" t="s">
        <v>99</v>
      </c>
      <c r="C14" s="149" t="s">
        <v>233</v>
      </c>
      <c r="D14" s="114">
        <v>12</v>
      </c>
      <c r="E14" s="114">
        <v>18</v>
      </c>
      <c r="F14" s="114">
        <f t="shared" si="5"/>
        <v>23</v>
      </c>
      <c r="G14" s="114">
        <f t="shared" si="0"/>
        <v>31</v>
      </c>
      <c r="H14" s="139" t="s">
        <v>233</v>
      </c>
      <c r="I14" s="114">
        <f t="shared" si="6"/>
        <v>42</v>
      </c>
      <c r="J14" s="114">
        <f t="shared" si="2"/>
        <v>48</v>
      </c>
      <c r="K14" s="114">
        <f t="shared" si="3"/>
        <v>53</v>
      </c>
      <c r="L14" s="130">
        <v>0.5423611111111112</v>
      </c>
      <c r="M14" s="141" t="s">
        <v>349</v>
      </c>
      <c r="N14" s="124"/>
      <c r="O14" s="124"/>
    </row>
    <row r="15" spans="1:15" ht="18" customHeight="1">
      <c r="A15" s="145">
        <v>13</v>
      </c>
      <c r="B15" s="273" t="s">
        <v>101</v>
      </c>
      <c r="C15" s="149">
        <v>6</v>
      </c>
      <c r="D15" s="114">
        <v>14</v>
      </c>
      <c r="E15" s="114">
        <v>20</v>
      </c>
      <c r="F15" s="114">
        <f t="shared" si="5"/>
        <v>25</v>
      </c>
      <c r="G15" s="114">
        <f t="shared" si="0"/>
        <v>33</v>
      </c>
      <c r="H15" s="139">
        <v>36</v>
      </c>
      <c r="I15" s="114">
        <f t="shared" si="6"/>
        <v>44</v>
      </c>
      <c r="J15" s="114">
        <f t="shared" si="2"/>
        <v>50</v>
      </c>
      <c r="K15" s="114">
        <f t="shared" si="3"/>
        <v>55</v>
      </c>
      <c r="L15" s="114">
        <f aca="true" t="shared" si="7" ref="L15:L28">G15-30</f>
        <v>3</v>
      </c>
      <c r="M15" s="141">
        <v>6</v>
      </c>
      <c r="N15" s="124"/>
      <c r="O15" s="124"/>
    </row>
    <row r="16" spans="1:15" ht="18" customHeight="1">
      <c r="A16" s="145">
        <v>14</v>
      </c>
      <c r="B16" s="273" t="s">
        <v>103</v>
      </c>
      <c r="C16" s="149" t="s">
        <v>233</v>
      </c>
      <c r="D16" s="114">
        <v>16</v>
      </c>
      <c r="E16" s="114">
        <v>22</v>
      </c>
      <c r="F16" s="114">
        <f t="shared" si="5"/>
        <v>27</v>
      </c>
      <c r="G16" s="114">
        <f t="shared" si="0"/>
        <v>35</v>
      </c>
      <c r="H16" s="139" t="s">
        <v>233</v>
      </c>
      <c r="I16" s="114">
        <f t="shared" si="6"/>
        <v>46</v>
      </c>
      <c r="J16" s="114">
        <f t="shared" si="2"/>
        <v>52</v>
      </c>
      <c r="K16" s="114">
        <f t="shared" si="3"/>
        <v>57</v>
      </c>
      <c r="L16" s="114">
        <f t="shared" si="7"/>
        <v>5</v>
      </c>
      <c r="M16" s="141" t="s">
        <v>349</v>
      </c>
      <c r="N16" s="124"/>
      <c r="O16" s="124"/>
    </row>
    <row r="17" spans="1:15" ht="18" customHeight="1">
      <c r="A17" s="145">
        <v>15</v>
      </c>
      <c r="B17" s="273" t="s">
        <v>104</v>
      </c>
      <c r="C17" s="149">
        <v>8</v>
      </c>
      <c r="D17" s="114">
        <v>17</v>
      </c>
      <c r="E17" s="114">
        <v>23</v>
      </c>
      <c r="F17" s="114">
        <f t="shared" si="5"/>
        <v>28</v>
      </c>
      <c r="G17" s="114">
        <f t="shared" si="0"/>
        <v>36</v>
      </c>
      <c r="H17" s="139">
        <v>38</v>
      </c>
      <c r="I17" s="114">
        <f t="shared" si="6"/>
        <v>47</v>
      </c>
      <c r="J17" s="114">
        <f t="shared" si="2"/>
        <v>53</v>
      </c>
      <c r="K17" s="114">
        <f t="shared" si="3"/>
        <v>58</v>
      </c>
      <c r="L17" s="114">
        <f t="shared" si="7"/>
        <v>6</v>
      </c>
      <c r="M17" s="141">
        <v>8</v>
      </c>
      <c r="N17" s="124"/>
      <c r="O17" s="124"/>
    </row>
    <row r="18" spans="1:17" ht="18" customHeight="1">
      <c r="A18" s="145">
        <v>16</v>
      </c>
      <c r="B18" s="273" t="s">
        <v>106</v>
      </c>
      <c r="C18" s="149" t="s">
        <v>233</v>
      </c>
      <c r="D18" s="114">
        <v>19</v>
      </c>
      <c r="E18" s="114">
        <v>25</v>
      </c>
      <c r="F18" s="114">
        <f t="shared" si="5"/>
        <v>30</v>
      </c>
      <c r="G18" s="114">
        <f t="shared" si="0"/>
        <v>38</v>
      </c>
      <c r="H18" s="139" t="s">
        <v>233</v>
      </c>
      <c r="I18" s="114">
        <f t="shared" si="6"/>
        <v>49</v>
      </c>
      <c r="J18" s="114">
        <f t="shared" si="2"/>
        <v>55</v>
      </c>
      <c r="K18" s="130">
        <v>0.5416666666666666</v>
      </c>
      <c r="L18" s="114">
        <f t="shared" si="7"/>
        <v>8</v>
      </c>
      <c r="M18" s="141" t="s">
        <v>349</v>
      </c>
      <c r="N18" s="124"/>
      <c r="O18" s="216"/>
      <c r="P18" s="575" t="s">
        <v>356</v>
      </c>
      <c r="Q18" s="575"/>
    </row>
    <row r="19" spans="1:19" ht="18" customHeight="1">
      <c r="A19" s="145">
        <v>17</v>
      </c>
      <c r="B19" s="273" t="s">
        <v>108</v>
      </c>
      <c r="C19" s="154">
        <v>10</v>
      </c>
      <c r="D19" s="114">
        <v>21</v>
      </c>
      <c r="E19" s="114">
        <v>27</v>
      </c>
      <c r="F19" s="114">
        <f t="shared" si="5"/>
        <v>32</v>
      </c>
      <c r="G19" s="151">
        <f t="shared" si="0"/>
        <v>40</v>
      </c>
      <c r="H19" s="152">
        <f aca="true" t="shared" si="8" ref="H19">C19+30</f>
        <v>40</v>
      </c>
      <c r="I19" s="114">
        <f t="shared" si="6"/>
        <v>51</v>
      </c>
      <c r="J19" s="114">
        <f t="shared" si="2"/>
        <v>57</v>
      </c>
      <c r="K19" s="114">
        <f aca="true" t="shared" si="9" ref="K19:K28">F19-30</f>
        <v>2</v>
      </c>
      <c r="L19" s="151">
        <f t="shared" si="7"/>
        <v>10</v>
      </c>
      <c r="M19" s="153">
        <v>10</v>
      </c>
      <c r="N19" s="124"/>
      <c r="O19" s="259"/>
      <c r="P19" s="217" t="s">
        <v>357</v>
      </c>
      <c r="Q19" s="217"/>
      <c r="R19" s="217"/>
      <c r="S19" s="217"/>
    </row>
    <row r="20" spans="1:15" ht="18" customHeight="1">
      <c r="A20" s="145">
        <v>18</v>
      </c>
      <c r="B20" s="273" t="s">
        <v>110</v>
      </c>
      <c r="C20" s="149" t="s">
        <v>233</v>
      </c>
      <c r="D20" s="114">
        <v>23</v>
      </c>
      <c r="E20" s="114">
        <v>29</v>
      </c>
      <c r="F20" s="114">
        <f t="shared" si="5"/>
        <v>34</v>
      </c>
      <c r="G20" s="114">
        <f t="shared" si="0"/>
        <v>42</v>
      </c>
      <c r="H20" s="139" t="s">
        <v>233</v>
      </c>
      <c r="I20" s="114">
        <f t="shared" si="6"/>
        <v>53</v>
      </c>
      <c r="J20" s="114">
        <f t="shared" si="2"/>
        <v>59</v>
      </c>
      <c r="K20" s="114">
        <f t="shared" si="9"/>
        <v>4</v>
      </c>
      <c r="L20" s="114">
        <f t="shared" si="7"/>
        <v>12</v>
      </c>
      <c r="M20" s="141" t="s">
        <v>349</v>
      </c>
      <c r="N20" s="124"/>
      <c r="O20" s="124"/>
    </row>
    <row r="21" spans="1:15" ht="18" customHeight="1">
      <c r="A21" s="145">
        <v>19</v>
      </c>
      <c r="B21" s="273" t="s">
        <v>112</v>
      </c>
      <c r="C21" s="149">
        <v>13</v>
      </c>
      <c r="D21" s="114">
        <v>25</v>
      </c>
      <c r="E21" s="114">
        <v>31</v>
      </c>
      <c r="F21" s="114">
        <f t="shared" si="5"/>
        <v>36</v>
      </c>
      <c r="G21" s="114">
        <f t="shared" si="0"/>
        <v>44</v>
      </c>
      <c r="H21" s="139">
        <v>43</v>
      </c>
      <c r="I21" s="114">
        <f t="shared" si="6"/>
        <v>55</v>
      </c>
      <c r="J21" s="130">
        <v>0.5423611111111112</v>
      </c>
      <c r="K21" s="114">
        <f t="shared" si="9"/>
        <v>6</v>
      </c>
      <c r="L21" s="114">
        <f t="shared" si="7"/>
        <v>14</v>
      </c>
      <c r="M21" s="141">
        <v>13</v>
      </c>
      <c r="N21" s="124"/>
      <c r="O21" s="124"/>
    </row>
    <row r="22" spans="1:15" ht="18" customHeight="1">
      <c r="A22" s="145">
        <v>20</v>
      </c>
      <c r="B22" s="273" t="s">
        <v>114</v>
      </c>
      <c r="C22" s="149" t="s">
        <v>233</v>
      </c>
      <c r="D22" s="114">
        <v>27</v>
      </c>
      <c r="E22" s="114">
        <v>33</v>
      </c>
      <c r="F22" s="114">
        <f t="shared" si="5"/>
        <v>38</v>
      </c>
      <c r="G22" s="114">
        <f t="shared" si="0"/>
        <v>46</v>
      </c>
      <c r="H22" s="139" t="s">
        <v>233</v>
      </c>
      <c r="I22" s="114">
        <f t="shared" si="6"/>
        <v>57</v>
      </c>
      <c r="J22" s="114">
        <v>3</v>
      </c>
      <c r="K22" s="114">
        <f t="shared" si="9"/>
        <v>8</v>
      </c>
      <c r="L22" s="114">
        <f t="shared" si="7"/>
        <v>16</v>
      </c>
      <c r="M22" s="141" t="s">
        <v>349</v>
      </c>
      <c r="N22" s="124"/>
      <c r="O22" s="124"/>
    </row>
    <row r="23" spans="1:15" ht="18" customHeight="1">
      <c r="A23" s="145">
        <v>21</v>
      </c>
      <c r="B23" s="273" t="s">
        <v>115</v>
      </c>
      <c r="C23" s="149" t="s">
        <v>233</v>
      </c>
      <c r="D23" s="114">
        <v>29</v>
      </c>
      <c r="E23" s="114">
        <v>35</v>
      </c>
      <c r="F23" s="114">
        <f t="shared" si="5"/>
        <v>40</v>
      </c>
      <c r="G23" s="114">
        <f t="shared" si="0"/>
        <v>48</v>
      </c>
      <c r="H23" s="139" t="s">
        <v>233</v>
      </c>
      <c r="I23" s="114">
        <f t="shared" si="6"/>
        <v>59</v>
      </c>
      <c r="J23" s="114">
        <v>4</v>
      </c>
      <c r="K23" s="114">
        <f t="shared" si="9"/>
        <v>10</v>
      </c>
      <c r="L23" s="114">
        <f t="shared" si="7"/>
        <v>18</v>
      </c>
      <c r="M23" s="141" t="s">
        <v>349</v>
      </c>
      <c r="N23" s="124"/>
      <c r="O23" s="124"/>
    </row>
    <row r="24" spans="1:15" ht="18" customHeight="1">
      <c r="A24" s="145">
        <v>22</v>
      </c>
      <c r="B24" s="273" t="s">
        <v>117</v>
      </c>
      <c r="C24" s="149">
        <v>17</v>
      </c>
      <c r="D24" s="114">
        <v>32</v>
      </c>
      <c r="E24" s="114">
        <v>38</v>
      </c>
      <c r="F24" s="114">
        <f t="shared" si="5"/>
        <v>43</v>
      </c>
      <c r="G24" s="114">
        <f t="shared" si="0"/>
        <v>51</v>
      </c>
      <c r="H24" s="139">
        <v>47</v>
      </c>
      <c r="I24" s="271">
        <f>D24-30</f>
        <v>2</v>
      </c>
      <c r="J24" s="114">
        <v>8</v>
      </c>
      <c r="K24" s="114">
        <f t="shared" si="9"/>
        <v>13</v>
      </c>
      <c r="L24" s="114">
        <f t="shared" si="7"/>
        <v>21</v>
      </c>
      <c r="M24" s="141">
        <v>17</v>
      </c>
      <c r="N24" s="124"/>
      <c r="O24" s="124"/>
    </row>
    <row r="25" spans="1:15" ht="18" customHeight="1">
      <c r="A25" s="145">
        <v>23</v>
      </c>
      <c r="B25" s="273" t="s">
        <v>118</v>
      </c>
      <c r="C25" s="149" t="s">
        <v>233</v>
      </c>
      <c r="D25" s="114">
        <v>34</v>
      </c>
      <c r="E25" s="114">
        <v>40</v>
      </c>
      <c r="F25" s="114">
        <f t="shared" si="5"/>
        <v>45</v>
      </c>
      <c r="G25" s="114">
        <f t="shared" si="0"/>
        <v>53</v>
      </c>
      <c r="H25" s="139" t="s">
        <v>233</v>
      </c>
      <c r="I25" s="271">
        <f aca="true" t="shared" si="10" ref="I25:I28">D25-30</f>
        <v>4</v>
      </c>
      <c r="J25" s="114">
        <v>10</v>
      </c>
      <c r="K25" s="114">
        <f t="shared" si="9"/>
        <v>15</v>
      </c>
      <c r="L25" s="114">
        <f t="shared" si="7"/>
        <v>23</v>
      </c>
      <c r="M25" s="141" t="s">
        <v>349</v>
      </c>
      <c r="N25" s="124"/>
      <c r="O25" s="124"/>
    </row>
    <row r="26" spans="1:15" ht="18" customHeight="1">
      <c r="A26" s="145">
        <v>24</v>
      </c>
      <c r="B26" s="273" t="s">
        <v>120</v>
      </c>
      <c r="C26" s="149" t="s">
        <v>233</v>
      </c>
      <c r="D26" s="114">
        <v>36</v>
      </c>
      <c r="E26" s="114">
        <v>42</v>
      </c>
      <c r="F26" s="114">
        <f t="shared" si="5"/>
        <v>47</v>
      </c>
      <c r="G26" s="114">
        <f t="shared" si="0"/>
        <v>55</v>
      </c>
      <c r="H26" s="139" t="s">
        <v>233</v>
      </c>
      <c r="I26" s="271">
        <f t="shared" si="10"/>
        <v>6</v>
      </c>
      <c r="J26" s="114">
        <v>12</v>
      </c>
      <c r="K26" s="114">
        <f t="shared" si="9"/>
        <v>17</v>
      </c>
      <c r="L26" s="114">
        <f t="shared" si="7"/>
        <v>25</v>
      </c>
      <c r="M26" s="141" t="s">
        <v>349</v>
      </c>
      <c r="N26" s="124"/>
      <c r="O26" s="124"/>
    </row>
    <row r="27" spans="1:15" ht="18" customHeight="1">
      <c r="A27" s="145">
        <v>25</v>
      </c>
      <c r="B27" s="273" t="s">
        <v>122</v>
      </c>
      <c r="C27" s="149">
        <v>20</v>
      </c>
      <c r="D27" s="114">
        <v>38</v>
      </c>
      <c r="E27" s="114">
        <v>44</v>
      </c>
      <c r="F27" s="114">
        <f t="shared" si="5"/>
        <v>49</v>
      </c>
      <c r="G27" s="114">
        <f t="shared" si="0"/>
        <v>57</v>
      </c>
      <c r="H27" s="139">
        <v>50</v>
      </c>
      <c r="I27" s="271">
        <f t="shared" si="10"/>
        <v>8</v>
      </c>
      <c r="J27" s="114">
        <v>14</v>
      </c>
      <c r="K27" s="114">
        <f t="shared" si="9"/>
        <v>19</v>
      </c>
      <c r="L27" s="114">
        <f t="shared" si="7"/>
        <v>27</v>
      </c>
      <c r="M27" s="141">
        <v>20</v>
      </c>
      <c r="N27" s="124"/>
      <c r="O27" s="124"/>
    </row>
    <row r="28" spans="1:15" ht="18" customHeight="1" thickBot="1">
      <c r="A28" s="146">
        <v>26</v>
      </c>
      <c r="B28" s="276" t="s">
        <v>125</v>
      </c>
      <c r="C28" s="150">
        <v>22</v>
      </c>
      <c r="D28" s="118">
        <v>40</v>
      </c>
      <c r="E28" s="118">
        <v>46</v>
      </c>
      <c r="F28" s="118">
        <f t="shared" si="5"/>
        <v>51</v>
      </c>
      <c r="G28" s="118">
        <f t="shared" si="0"/>
        <v>59</v>
      </c>
      <c r="H28" s="142">
        <v>52</v>
      </c>
      <c r="I28" s="280">
        <f t="shared" si="10"/>
        <v>10</v>
      </c>
      <c r="J28" s="118">
        <v>16</v>
      </c>
      <c r="K28" s="118">
        <f t="shared" si="9"/>
        <v>21</v>
      </c>
      <c r="L28" s="118">
        <f t="shared" si="7"/>
        <v>29</v>
      </c>
      <c r="M28" s="143">
        <v>22</v>
      </c>
      <c r="N28" s="124"/>
      <c r="O28" s="124"/>
    </row>
    <row r="29" ht="18" customHeight="1"/>
    <row r="30" ht="18" customHeight="1" thickBot="1"/>
    <row r="31" spans="1:20" ht="18" customHeight="1" thickBot="1">
      <c r="A31" s="584" t="s">
        <v>244</v>
      </c>
      <c r="B31" s="585"/>
      <c r="C31" s="412" t="s">
        <v>351</v>
      </c>
      <c r="D31" s="413" t="s">
        <v>351</v>
      </c>
      <c r="E31" s="414" t="s">
        <v>352</v>
      </c>
      <c r="F31" s="413" t="s">
        <v>351</v>
      </c>
      <c r="G31" s="413" t="s">
        <v>351</v>
      </c>
      <c r="H31" s="413" t="s">
        <v>351</v>
      </c>
      <c r="I31" s="413" t="s">
        <v>351</v>
      </c>
      <c r="J31" s="414" t="s">
        <v>352</v>
      </c>
      <c r="K31" s="413" t="s">
        <v>351</v>
      </c>
      <c r="L31" s="413" t="s">
        <v>351</v>
      </c>
      <c r="M31" s="414" t="s">
        <v>353</v>
      </c>
      <c r="N31" s="413" t="s">
        <v>351</v>
      </c>
      <c r="O31" s="413" t="s">
        <v>351</v>
      </c>
      <c r="P31" s="413" t="s">
        <v>351</v>
      </c>
      <c r="Q31" s="414" t="s">
        <v>352</v>
      </c>
      <c r="R31" s="413" t="s">
        <v>351</v>
      </c>
      <c r="S31" s="413" t="s">
        <v>351</v>
      </c>
      <c r="T31" s="415" t="s">
        <v>351</v>
      </c>
    </row>
    <row r="32" spans="1:20" ht="18" customHeight="1">
      <c r="A32" s="107">
        <v>26</v>
      </c>
      <c r="B32" s="231" t="s">
        <v>125</v>
      </c>
      <c r="C32" s="319">
        <v>0.2916666666666667</v>
      </c>
      <c r="D32" s="312">
        <v>6</v>
      </c>
      <c r="E32" s="313">
        <f>D120+13</f>
        <v>13</v>
      </c>
      <c r="F32" s="312">
        <f>D32+4</f>
        <v>10</v>
      </c>
      <c r="G32" s="312">
        <f>F32+4</f>
        <v>14</v>
      </c>
      <c r="H32" s="312">
        <v>17</v>
      </c>
      <c r="I32" s="312">
        <f>H32+6</f>
        <v>23</v>
      </c>
      <c r="J32" s="313">
        <f>E32+17</f>
        <v>30</v>
      </c>
      <c r="K32" s="312">
        <v>27</v>
      </c>
      <c r="L32" s="312">
        <f>K32+4</f>
        <v>31</v>
      </c>
      <c r="M32" s="590" t="s">
        <v>354</v>
      </c>
      <c r="N32" s="312">
        <v>36</v>
      </c>
      <c r="O32" s="312">
        <f>N32+4</f>
        <v>40</v>
      </c>
      <c r="P32" s="312">
        <f>O32+6</f>
        <v>46</v>
      </c>
      <c r="Q32" s="313">
        <f>J32+23</f>
        <v>53</v>
      </c>
      <c r="R32" s="312">
        <f>P32+4</f>
        <v>50</v>
      </c>
      <c r="S32" s="312">
        <f>R32+4</f>
        <v>54</v>
      </c>
      <c r="T32" s="314">
        <f>S32+4</f>
        <v>58</v>
      </c>
    </row>
    <row r="33" spans="1:20" ht="18" customHeight="1">
      <c r="A33" s="111">
        <v>25</v>
      </c>
      <c r="B33" s="309" t="s">
        <v>122</v>
      </c>
      <c r="C33" s="315">
        <v>2</v>
      </c>
      <c r="D33" s="282">
        <f aca="true" t="shared" si="11" ref="D33:D57">C33+6</f>
        <v>8</v>
      </c>
      <c r="E33" s="281">
        <f aca="true" t="shared" si="12" ref="E33:E57">D121+13</f>
        <v>15</v>
      </c>
      <c r="F33" s="282">
        <f aca="true" t="shared" si="13" ref="F33:F57">D33+4</f>
        <v>12</v>
      </c>
      <c r="G33" s="282">
        <f aca="true" t="shared" si="14" ref="G33:G56">F33+4</f>
        <v>16</v>
      </c>
      <c r="H33" s="282">
        <v>19</v>
      </c>
      <c r="I33" s="282">
        <f aca="true" t="shared" si="15" ref="I33:I57">H33+6</f>
        <v>25</v>
      </c>
      <c r="J33" s="281">
        <f aca="true" t="shared" si="16" ref="J33:J55">E33+17</f>
        <v>32</v>
      </c>
      <c r="K33" s="282">
        <f aca="true" t="shared" si="17" ref="K33:K57">I33+4</f>
        <v>29</v>
      </c>
      <c r="L33" s="282">
        <f aca="true" t="shared" si="18" ref="L33:L57">K33+4</f>
        <v>33</v>
      </c>
      <c r="M33" s="591"/>
      <c r="N33" s="282">
        <v>38</v>
      </c>
      <c r="O33" s="282">
        <f aca="true" t="shared" si="19" ref="O33:O57">N33+4</f>
        <v>42</v>
      </c>
      <c r="P33" s="282">
        <f aca="true" t="shared" si="20" ref="P33:P57">O33+6</f>
        <v>48</v>
      </c>
      <c r="Q33" s="281">
        <f aca="true" t="shared" si="21" ref="Q33:Q36">J33+23</f>
        <v>55</v>
      </c>
      <c r="R33" s="282">
        <f aca="true" t="shared" si="22" ref="R33:R57">P33+4</f>
        <v>52</v>
      </c>
      <c r="S33" s="282">
        <f aca="true" t="shared" si="23" ref="S33:S57">R33+4</f>
        <v>56</v>
      </c>
      <c r="T33" s="292">
        <v>0.3333333333333333</v>
      </c>
    </row>
    <row r="34" spans="1:20" ht="18" customHeight="1">
      <c r="A34" s="111">
        <v>24</v>
      </c>
      <c r="B34" s="309" t="s">
        <v>120</v>
      </c>
      <c r="C34" s="315">
        <v>4</v>
      </c>
      <c r="D34" s="282">
        <f t="shared" si="11"/>
        <v>10</v>
      </c>
      <c r="E34" s="281" t="s">
        <v>233</v>
      </c>
      <c r="F34" s="282">
        <f t="shared" si="13"/>
        <v>14</v>
      </c>
      <c r="G34" s="282">
        <f t="shared" si="14"/>
        <v>18</v>
      </c>
      <c r="H34" s="282">
        <v>21</v>
      </c>
      <c r="I34" s="282">
        <f t="shared" si="15"/>
        <v>27</v>
      </c>
      <c r="J34" s="281" t="s">
        <v>350</v>
      </c>
      <c r="K34" s="282">
        <f t="shared" si="17"/>
        <v>31</v>
      </c>
      <c r="L34" s="282">
        <f t="shared" si="18"/>
        <v>35</v>
      </c>
      <c r="M34" s="591"/>
      <c r="N34" s="282">
        <v>40</v>
      </c>
      <c r="O34" s="282">
        <f t="shared" si="19"/>
        <v>44</v>
      </c>
      <c r="P34" s="282">
        <f t="shared" si="20"/>
        <v>50</v>
      </c>
      <c r="Q34" s="281" t="s">
        <v>350</v>
      </c>
      <c r="R34" s="282">
        <f t="shared" si="22"/>
        <v>54</v>
      </c>
      <c r="S34" s="282">
        <f t="shared" si="23"/>
        <v>58</v>
      </c>
      <c r="T34" s="292">
        <v>0.3347222222222222</v>
      </c>
    </row>
    <row r="35" spans="1:20" ht="18" customHeight="1">
      <c r="A35" s="111">
        <v>23</v>
      </c>
      <c r="B35" s="309" t="s">
        <v>118</v>
      </c>
      <c r="C35" s="315">
        <v>6</v>
      </c>
      <c r="D35" s="282">
        <f t="shared" si="11"/>
        <v>12</v>
      </c>
      <c r="E35" s="281" t="s">
        <v>233</v>
      </c>
      <c r="F35" s="282">
        <f t="shared" si="13"/>
        <v>16</v>
      </c>
      <c r="G35" s="282">
        <f t="shared" si="14"/>
        <v>20</v>
      </c>
      <c r="H35" s="282">
        <v>23</v>
      </c>
      <c r="I35" s="282">
        <f t="shared" si="15"/>
        <v>29</v>
      </c>
      <c r="J35" s="281" t="s">
        <v>350</v>
      </c>
      <c r="K35" s="282">
        <f t="shared" si="17"/>
        <v>33</v>
      </c>
      <c r="L35" s="282">
        <f t="shared" si="18"/>
        <v>37</v>
      </c>
      <c r="M35" s="591"/>
      <c r="N35" s="282">
        <v>42</v>
      </c>
      <c r="O35" s="282">
        <f t="shared" si="19"/>
        <v>46</v>
      </c>
      <c r="P35" s="282">
        <f t="shared" si="20"/>
        <v>52</v>
      </c>
      <c r="Q35" s="281" t="s">
        <v>350</v>
      </c>
      <c r="R35" s="282">
        <f t="shared" si="22"/>
        <v>56</v>
      </c>
      <c r="S35" s="282">
        <v>0</v>
      </c>
      <c r="T35" s="291">
        <f aca="true" t="shared" si="24" ref="T35:T57">S35+4</f>
        <v>4</v>
      </c>
    </row>
    <row r="36" spans="1:20" ht="18" customHeight="1">
      <c r="A36" s="111">
        <v>22</v>
      </c>
      <c r="B36" s="309" t="s">
        <v>117</v>
      </c>
      <c r="C36" s="315">
        <v>8</v>
      </c>
      <c r="D36" s="282">
        <f t="shared" si="11"/>
        <v>14</v>
      </c>
      <c r="E36" s="428">
        <f t="shared" si="12"/>
        <v>18</v>
      </c>
      <c r="F36" s="283">
        <f t="shared" si="13"/>
        <v>18</v>
      </c>
      <c r="G36" s="282">
        <f t="shared" si="14"/>
        <v>22</v>
      </c>
      <c r="H36" s="282">
        <v>25</v>
      </c>
      <c r="I36" s="282">
        <f t="shared" si="15"/>
        <v>31</v>
      </c>
      <c r="J36" s="287">
        <f t="shared" si="16"/>
        <v>35</v>
      </c>
      <c r="K36" s="283">
        <f t="shared" si="17"/>
        <v>35</v>
      </c>
      <c r="L36" s="282">
        <f t="shared" si="18"/>
        <v>39</v>
      </c>
      <c r="M36" s="591"/>
      <c r="N36" s="282">
        <v>44</v>
      </c>
      <c r="O36" s="282">
        <f t="shared" si="19"/>
        <v>48</v>
      </c>
      <c r="P36" s="282">
        <f t="shared" si="20"/>
        <v>54</v>
      </c>
      <c r="Q36" s="428">
        <f t="shared" si="21"/>
        <v>58</v>
      </c>
      <c r="R36" s="283">
        <f t="shared" si="22"/>
        <v>58</v>
      </c>
      <c r="S36" s="282">
        <v>2</v>
      </c>
      <c r="T36" s="291">
        <f t="shared" si="24"/>
        <v>6</v>
      </c>
    </row>
    <row r="37" spans="1:20" ht="18" customHeight="1">
      <c r="A37" s="111">
        <v>21</v>
      </c>
      <c r="B37" s="309" t="s">
        <v>115</v>
      </c>
      <c r="C37" s="315">
        <v>11</v>
      </c>
      <c r="D37" s="282">
        <f t="shared" si="11"/>
        <v>17</v>
      </c>
      <c r="E37" s="281" t="s">
        <v>233</v>
      </c>
      <c r="F37" s="282">
        <f t="shared" si="13"/>
        <v>21</v>
      </c>
      <c r="G37" s="282">
        <f t="shared" si="14"/>
        <v>25</v>
      </c>
      <c r="H37" s="282">
        <v>28</v>
      </c>
      <c r="I37" s="282">
        <f t="shared" si="15"/>
        <v>34</v>
      </c>
      <c r="J37" s="281" t="s">
        <v>350</v>
      </c>
      <c r="K37" s="282">
        <f t="shared" si="17"/>
        <v>38</v>
      </c>
      <c r="L37" s="282">
        <f t="shared" si="18"/>
        <v>42</v>
      </c>
      <c r="M37" s="591"/>
      <c r="N37" s="282">
        <v>47</v>
      </c>
      <c r="O37" s="282">
        <f t="shared" si="19"/>
        <v>51</v>
      </c>
      <c r="P37" s="282">
        <f t="shared" si="20"/>
        <v>57</v>
      </c>
      <c r="Q37" s="281" t="s">
        <v>350</v>
      </c>
      <c r="R37" s="282">
        <v>1</v>
      </c>
      <c r="S37" s="282">
        <f t="shared" si="23"/>
        <v>5</v>
      </c>
      <c r="T37" s="291">
        <f t="shared" si="24"/>
        <v>9</v>
      </c>
    </row>
    <row r="38" spans="1:20" ht="18" customHeight="1">
      <c r="A38" s="111">
        <v>20</v>
      </c>
      <c r="B38" s="309" t="s">
        <v>114</v>
      </c>
      <c r="C38" s="315">
        <v>13</v>
      </c>
      <c r="D38" s="282">
        <f t="shared" si="11"/>
        <v>19</v>
      </c>
      <c r="E38" s="281" t="s">
        <v>233</v>
      </c>
      <c r="F38" s="282">
        <f t="shared" si="13"/>
        <v>23</v>
      </c>
      <c r="G38" s="282">
        <f t="shared" si="14"/>
        <v>27</v>
      </c>
      <c r="H38" s="282">
        <v>30</v>
      </c>
      <c r="I38" s="282">
        <f t="shared" si="15"/>
        <v>36</v>
      </c>
      <c r="J38" s="281" t="s">
        <v>350</v>
      </c>
      <c r="K38" s="282">
        <f t="shared" si="17"/>
        <v>40</v>
      </c>
      <c r="L38" s="282">
        <f t="shared" si="18"/>
        <v>44</v>
      </c>
      <c r="M38" s="591"/>
      <c r="N38" s="282">
        <v>49</v>
      </c>
      <c r="O38" s="282">
        <f t="shared" si="19"/>
        <v>53</v>
      </c>
      <c r="P38" s="282">
        <f t="shared" si="20"/>
        <v>59</v>
      </c>
      <c r="Q38" s="281" t="s">
        <v>350</v>
      </c>
      <c r="R38" s="282">
        <v>3</v>
      </c>
      <c r="S38" s="282">
        <f t="shared" si="23"/>
        <v>7</v>
      </c>
      <c r="T38" s="291">
        <f t="shared" si="24"/>
        <v>11</v>
      </c>
    </row>
    <row r="39" spans="1:20" ht="18" customHeight="1">
      <c r="A39" s="111">
        <v>19</v>
      </c>
      <c r="B39" s="309" t="s">
        <v>112</v>
      </c>
      <c r="C39" s="315">
        <v>15</v>
      </c>
      <c r="D39" s="282">
        <f t="shared" si="11"/>
        <v>21</v>
      </c>
      <c r="E39" s="281">
        <f t="shared" si="12"/>
        <v>22</v>
      </c>
      <c r="F39" s="282">
        <f t="shared" si="13"/>
        <v>25</v>
      </c>
      <c r="G39" s="282">
        <f t="shared" si="14"/>
        <v>29</v>
      </c>
      <c r="H39" s="282">
        <v>32</v>
      </c>
      <c r="I39" s="282">
        <f t="shared" si="15"/>
        <v>38</v>
      </c>
      <c r="J39" s="281">
        <f t="shared" si="16"/>
        <v>39</v>
      </c>
      <c r="K39" s="282">
        <f t="shared" si="17"/>
        <v>42</v>
      </c>
      <c r="L39" s="282">
        <f t="shared" si="18"/>
        <v>46</v>
      </c>
      <c r="M39" s="281">
        <v>51</v>
      </c>
      <c r="N39" s="282">
        <v>51</v>
      </c>
      <c r="O39" s="282">
        <f t="shared" si="19"/>
        <v>55</v>
      </c>
      <c r="P39" s="282">
        <v>1</v>
      </c>
      <c r="Q39" s="281">
        <v>2</v>
      </c>
      <c r="R39" s="282">
        <f t="shared" si="22"/>
        <v>5</v>
      </c>
      <c r="S39" s="282">
        <f t="shared" si="23"/>
        <v>9</v>
      </c>
      <c r="T39" s="291">
        <f t="shared" si="24"/>
        <v>13</v>
      </c>
    </row>
    <row r="40" spans="1:20" ht="18" customHeight="1" thickBot="1">
      <c r="A40" s="119">
        <v>18</v>
      </c>
      <c r="B40" s="411" t="s">
        <v>110</v>
      </c>
      <c r="C40" s="406">
        <v>17</v>
      </c>
      <c r="D40" s="284">
        <f t="shared" si="11"/>
        <v>23</v>
      </c>
      <c r="E40" s="407" t="s">
        <v>233</v>
      </c>
      <c r="F40" s="284">
        <f t="shared" si="13"/>
        <v>27</v>
      </c>
      <c r="G40" s="284">
        <f t="shared" si="14"/>
        <v>31</v>
      </c>
      <c r="H40" s="284">
        <v>34</v>
      </c>
      <c r="I40" s="284">
        <f t="shared" si="15"/>
        <v>40</v>
      </c>
      <c r="J40" s="407" t="s">
        <v>350</v>
      </c>
      <c r="K40" s="284">
        <f t="shared" si="17"/>
        <v>44</v>
      </c>
      <c r="L40" s="284">
        <f t="shared" si="18"/>
        <v>48</v>
      </c>
      <c r="M40" s="407" t="s">
        <v>350</v>
      </c>
      <c r="N40" s="284">
        <v>53</v>
      </c>
      <c r="O40" s="284">
        <f t="shared" si="19"/>
        <v>57</v>
      </c>
      <c r="P40" s="284">
        <v>3</v>
      </c>
      <c r="Q40" s="407" t="s">
        <v>350</v>
      </c>
      <c r="R40" s="284">
        <f t="shared" si="22"/>
        <v>7</v>
      </c>
      <c r="S40" s="284">
        <f t="shared" si="23"/>
        <v>11</v>
      </c>
      <c r="T40" s="408">
        <f t="shared" si="24"/>
        <v>15</v>
      </c>
    </row>
    <row r="41" spans="1:20" ht="18" customHeight="1" thickBot="1">
      <c r="A41" s="103">
        <v>17</v>
      </c>
      <c r="B41" s="233" t="s">
        <v>108</v>
      </c>
      <c r="C41" s="422">
        <v>19</v>
      </c>
      <c r="D41" s="423">
        <f t="shared" si="11"/>
        <v>25</v>
      </c>
      <c r="E41" s="427">
        <f t="shared" si="12"/>
        <v>25</v>
      </c>
      <c r="F41" s="288">
        <f t="shared" si="13"/>
        <v>29</v>
      </c>
      <c r="G41" s="288">
        <f t="shared" si="14"/>
        <v>33</v>
      </c>
      <c r="H41" s="288">
        <v>36</v>
      </c>
      <c r="I41" s="423">
        <f t="shared" si="15"/>
        <v>42</v>
      </c>
      <c r="J41" s="424">
        <f t="shared" si="16"/>
        <v>42</v>
      </c>
      <c r="K41" s="288">
        <f t="shared" si="17"/>
        <v>46</v>
      </c>
      <c r="L41" s="288">
        <f t="shared" si="18"/>
        <v>50</v>
      </c>
      <c r="M41" s="289">
        <v>54</v>
      </c>
      <c r="N41" s="288">
        <f aca="true" t="shared" si="25" ref="N41">L41+3</f>
        <v>53</v>
      </c>
      <c r="O41" s="288">
        <f t="shared" si="19"/>
        <v>57</v>
      </c>
      <c r="P41" s="425">
        <v>0.3368055555555556</v>
      </c>
      <c r="Q41" s="426">
        <v>0.3368055555555556</v>
      </c>
      <c r="R41" s="288">
        <v>9</v>
      </c>
      <c r="S41" s="288">
        <f t="shared" si="23"/>
        <v>13</v>
      </c>
      <c r="T41" s="290">
        <f t="shared" si="24"/>
        <v>17</v>
      </c>
    </row>
    <row r="42" spans="1:20" ht="18" customHeight="1">
      <c r="A42" s="107">
        <v>16</v>
      </c>
      <c r="B42" s="231" t="s">
        <v>106</v>
      </c>
      <c r="C42" s="416">
        <v>21</v>
      </c>
      <c r="D42" s="285">
        <f t="shared" si="11"/>
        <v>27</v>
      </c>
      <c r="E42" s="417" t="s">
        <v>233</v>
      </c>
      <c r="F42" s="285">
        <f t="shared" si="13"/>
        <v>31</v>
      </c>
      <c r="G42" s="285">
        <f t="shared" si="14"/>
        <v>35</v>
      </c>
      <c r="H42" s="285">
        <v>38</v>
      </c>
      <c r="I42" s="285">
        <f t="shared" si="15"/>
        <v>44</v>
      </c>
      <c r="J42" s="417" t="s">
        <v>350</v>
      </c>
      <c r="K42" s="285">
        <f t="shared" si="17"/>
        <v>48</v>
      </c>
      <c r="L42" s="285">
        <f t="shared" si="18"/>
        <v>52</v>
      </c>
      <c r="M42" s="417" t="s">
        <v>350</v>
      </c>
      <c r="N42" s="285">
        <v>57</v>
      </c>
      <c r="O42" s="285">
        <v>1</v>
      </c>
      <c r="P42" s="285">
        <f t="shared" si="20"/>
        <v>7</v>
      </c>
      <c r="Q42" s="417" t="s">
        <v>350</v>
      </c>
      <c r="R42" s="285">
        <f t="shared" si="22"/>
        <v>11</v>
      </c>
      <c r="S42" s="285">
        <f t="shared" si="23"/>
        <v>15</v>
      </c>
      <c r="T42" s="418">
        <f t="shared" si="24"/>
        <v>19</v>
      </c>
    </row>
    <row r="43" spans="1:20" ht="18" customHeight="1">
      <c r="A43" s="111">
        <v>15</v>
      </c>
      <c r="B43" s="309" t="s">
        <v>104</v>
      </c>
      <c r="C43" s="315">
        <v>23</v>
      </c>
      <c r="D43" s="282">
        <f t="shared" si="11"/>
        <v>29</v>
      </c>
      <c r="E43" s="281">
        <f t="shared" si="12"/>
        <v>27</v>
      </c>
      <c r="F43" s="282">
        <f t="shared" si="13"/>
        <v>33</v>
      </c>
      <c r="G43" s="282">
        <f t="shared" si="14"/>
        <v>37</v>
      </c>
      <c r="H43" s="282">
        <v>40</v>
      </c>
      <c r="I43" s="282">
        <f t="shared" si="15"/>
        <v>46</v>
      </c>
      <c r="J43" s="281">
        <f t="shared" si="16"/>
        <v>44</v>
      </c>
      <c r="K43" s="282">
        <f t="shared" si="17"/>
        <v>50</v>
      </c>
      <c r="L43" s="282">
        <f t="shared" si="18"/>
        <v>54</v>
      </c>
      <c r="M43" s="281" t="s">
        <v>350</v>
      </c>
      <c r="N43" s="282">
        <v>59</v>
      </c>
      <c r="O43" s="282">
        <v>3</v>
      </c>
      <c r="P43" s="282">
        <f t="shared" si="20"/>
        <v>9</v>
      </c>
      <c r="Q43" s="281">
        <v>7</v>
      </c>
      <c r="R43" s="282">
        <f t="shared" si="22"/>
        <v>13</v>
      </c>
      <c r="S43" s="282">
        <f t="shared" si="23"/>
        <v>17</v>
      </c>
      <c r="T43" s="291">
        <f t="shared" si="24"/>
        <v>21</v>
      </c>
    </row>
    <row r="44" spans="1:20" ht="18" customHeight="1">
      <c r="A44" s="111">
        <v>14</v>
      </c>
      <c r="B44" s="309" t="s">
        <v>103</v>
      </c>
      <c r="C44" s="315">
        <v>24</v>
      </c>
      <c r="D44" s="282">
        <f t="shared" si="11"/>
        <v>30</v>
      </c>
      <c r="E44" s="281" t="s">
        <v>233</v>
      </c>
      <c r="F44" s="282">
        <f t="shared" si="13"/>
        <v>34</v>
      </c>
      <c r="G44" s="282">
        <f t="shared" si="14"/>
        <v>38</v>
      </c>
      <c r="H44" s="282">
        <v>41</v>
      </c>
      <c r="I44" s="282">
        <f t="shared" si="15"/>
        <v>47</v>
      </c>
      <c r="J44" s="281" t="s">
        <v>350</v>
      </c>
      <c r="K44" s="282">
        <f t="shared" si="17"/>
        <v>51</v>
      </c>
      <c r="L44" s="282">
        <f t="shared" si="18"/>
        <v>55</v>
      </c>
      <c r="M44" s="281" t="s">
        <v>350</v>
      </c>
      <c r="N44" s="286">
        <v>0.3333333333333333</v>
      </c>
      <c r="O44" s="282">
        <v>4</v>
      </c>
      <c r="P44" s="282">
        <f t="shared" si="20"/>
        <v>10</v>
      </c>
      <c r="Q44" s="281" t="s">
        <v>350</v>
      </c>
      <c r="R44" s="282">
        <f t="shared" si="22"/>
        <v>14</v>
      </c>
      <c r="S44" s="282">
        <f t="shared" si="23"/>
        <v>18</v>
      </c>
      <c r="T44" s="291">
        <f t="shared" si="24"/>
        <v>22</v>
      </c>
    </row>
    <row r="45" spans="1:20" ht="18" customHeight="1">
      <c r="A45" s="111">
        <v>13</v>
      </c>
      <c r="B45" s="309" t="s">
        <v>101</v>
      </c>
      <c r="C45" s="315">
        <v>26</v>
      </c>
      <c r="D45" s="282">
        <f t="shared" si="11"/>
        <v>32</v>
      </c>
      <c r="E45" s="281">
        <f t="shared" si="12"/>
        <v>29</v>
      </c>
      <c r="F45" s="282">
        <f t="shared" si="13"/>
        <v>36</v>
      </c>
      <c r="G45" s="282">
        <f t="shared" si="14"/>
        <v>40</v>
      </c>
      <c r="H45" s="282">
        <v>43</v>
      </c>
      <c r="I45" s="282">
        <f t="shared" si="15"/>
        <v>49</v>
      </c>
      <c r="J45" s="281">
        <f t="shared" si="16"/>
        <v>46</v>
      </c>
      <c r="K45" s="282">
        <f t="shared" si="17"/>
        <v>53</v>
      </c>
      <c r="L45" s="301">
        <f t="shared" si="18"/>
        <v>57</v>
      </c>
      <c r="M45" s="300" t="s">
        <v>350</v>
      </c>
      <c r="N45" s="282">
        <v>2</v>
      </c>
      <c r="O45" s="282">
        <f t="shared" si="19"/>
        <v>6</v>
      </c>
      <c r="P45" s="282">
        <f t="shared" si="20"/>
        <v>12</v>
      </c>
      <c r="Q45" s="281">
        <v>9</v>
      </c>
      <c r="R45" s="282">
        <f t="shared" si="22"/>
        <v>16</v>
      </c>
      <c r="S45" s="282">
        <f t="shared" si="23"/>
        <v>20</v>
      </c>
      <c r="T45" s="291">
        <f t="shared" si="24"/>
        <v>24</v>
      </c>
    </row>
    <row r="46" spans="1:20" ht="18" customHeight="1">
      <c r="A46" s="111">
        <v>12</v>
      </c>
      <c r="B46" s="309" t="s">
        <v>99</v>
      </c>
      <c r="C46" s="315">
        <v>28</v>
      </c>
      <c r="D46" s="282">
        <f t="shared" si="11"/>
        <v>34</v>
      </c>
      <c r="E46" s="281" t="s">
        <v>233</v>
      </c>
      <c r="F46" s="282">
        <f t="shared" si="13"/>
        <v>38</v>
      </c>
      <c r="G46" s="282">
        <f t="shared" si="14"/>
        <v>42</v>
      </c>
      <c r="H46" s="282">
        <v>45</v>
      </c>
      <c r="I46" s="282">
        <f t="shared" si="15"/>
        <v>51</v>
      </c>
      <c r="J46" s="281" t="s">
        <v>350</v>
      </c>
      <c r="K46" s="282">
        <f t="shared" si="17"/>
        <v>55</v>
      </c>
      <c r="L46" s="282">
        <f t="shared" si="18"/>
        <v>59</v>
      </c>
      <c r="M46" s="281" t="s">
        <v>350</v>
      </c>
      <c r="N46" s="282">
        <v>4</v>
      </c>
      <c r="O46" s="282">
        <f t="shared" si="19"/>
        <v>8</v>
      </c>
      <c r="P46" s="282">
        <f t="shared" si="20"/>
        <v>14</v>
      </c>
      <c r="Q46" s="281" t="s">
        <v>350</v>
      </c>
      <c r="R46" s="282">
        <f t="shared" si="22"/>
        <v>18</v>
      </c>
      <c r="S46" s="282">
        <f t="shared" si="23"/>
        <v>22</v>
      </c>
      <c r="T46" s="291">
        <f t="shared" si="24"/>
        <v>26</v>
      </c>
    </row>
    <row r="47" spans="1:20" ht="18" customHeight="1">
      <c r="A47" s="111">
        <v>11</v>
      </c>
      <c r="B47" s="309" t="s">
        <v>97</v>
      </c>
      <c r="C47" s="315">
        <v>29</v>
      </c>
      <c r="D47" s="282">
        <f t="shared" si="11"/>
        <v>35</v>
      </c>
      <c r="E47" s="281">
        <f t="shared" si="12"/>
        <v>31</v>
      </c>
      <c r="F47" s="282">
        <f t="shared" si="13"/>
        <v>39</v>
      </c>
      <c r="G47" s="282">
        <f t="shared" si="14"/>
        <v>43</v>
      </c>
      <c r="H47" s="282">
        <v>46</v>
      </c>
      <c r="I47" s="282">
        <f t="shared" si="15"/>
        <v>52</v>
      </c>
      <c r="J47" s="281">
        <f t="shared" si="16"/>
        <v>48</v>
      </c>
      <c r="K47" s="282">
        <f t="shared" si="17"/>
        <v>56</v>
      </c>
      <c r="L47" s="286">
        <v>0.3333333333333333</v>
      </c>
      <c r="M47" s="281" t="s">
        <v>350</v>
      </c>
      <c r="N47" s="282">
        <v>5</v>
      </c>
      <c r="O47" s="282">
        <f t="shared" si="19"/>
        <v>9</v>
      </c>
      <c r="P47" s="282">
        <f t="shared" si="20"/>
        <v>15</v>
      </c>
      <c r="Q47" s="281">
        <v>11</v>
      </c>
      <c r="R47" s="282">
        <f t="shared" si="22"/>
        <v>19</v>
      </c>
      <c r="S47" s="282">
        <f t="shared" si="23"/>
        <v>23</v>
      </c>
      <c r="T47" s="291">
        <f t="shared" si="24"/>
        <v>27</v>
      </c>
    </row>
    <row r="48" spans="1:20" ht="18" customHeight="1" thickBot="1">
      <c r="A48" s="119">
        <v>10</v>
      </c>
      <c r="B48" s="411" t="s">
        <v>94</v>
      </c>
      <c r="C48" s="406">
        <v>30</v>
      </c>
      <c r="D48" s="284">
        <f t="shared" si="11"/>
        <v>36</v>
      </c>
      <c r="E48" s="407">
        <f t="shared" si="12"/>
        <v>32</v>
      </c>
      <c r="F48" s="284">
        <f t="shared" si="13"/>
        <v>40</v>
      </c>
      <c r="G48" s="284">
        <f t="shared" si="14"/>
        <v>44</v>
      </c>
      <c r="H48" s="284">
        <v>47</v>
      </c>
      <c r="I48" s="284">
        <f t="shared" si="15"/>
        <v>53</v>
      </c>
      <c r="J48" s="407">
        <f t="shared" si="16"/>
        <v>49</v>
      </c>
      <c r="K48" s="284">
        <f t="shared" si="17"/>
        <v>57</v>
      </c>
      <c r="L48" s="284">
        <v>1</v>
      </c>
      <c r="M48" s="407" t="s">
        <v>350</v>
      </c>
      <c r="N48" s="284">
        <v>6</v>
      </c>
      <c r="O48" s="284">
        <f t="shared" si="19"/>
        <v>10</v>
      </c>
      <c r="P48" s="284">
        <f t="shared" si="20"/>
        <v>16</v>
      </c>
      <c r="Q48" s="407">
        <v>12</v>
      </c>
      <c r="R48" s="284">
        <f t="shared" si="22"/>
        <v>20</v>
      </c>
      <c r="S48" s="284">
        <f t="shared" si="23"/>
        <v>24</v>
      </c>
      <c r="T48" s="408">
        <f t="shared" si="24"/>
        <v>28</v>
      </c>
    </row>
    <row r="49" spans="1:20" ht="18" customHeight="1" thickBot="1">
      <c r="A49" s="103">
        <v>9</v>
      </c>
      <c r="B49" s="233" t="s">
        <v>31</v>
      </c>
      <c r="C49" s="419">
        <v>0.3138888888888889</v>
      </c>
      <c r="D49" s="288">
        <v>38</v>
      </c>
      <c r="E49" s="289">
        <f t="shared" si="12"/>
        <v>34</v>
      </c>
      <c r="F49" s="288">
        <f t="shared" si="13"/>
        <v>42</v>
      </c>
      <c r="G49" s="288">
        <f t="shared" si="14"/>
        <v>46</v>
      </c>
      <c r="H49" s="288">
        <v>49</v>
      </c>
      <c r="I49" s="288">
        <f t="shared" si="15"/>
        <v>55</v>
      </c>
      <c r="J49" s="289">
        <f t="shared" si="16"/>
        <v>51</v>
      </c>
      <c r="K49" s="288">
        <f t="shared" si="17"/>
        <v>59</v>
      </c>
      <c r="L49" s="420">
        <v>0.3354166666666667</v>
      </c>
      <c r="M49" s="421">
        <v>0.3333333333333333</v>
      </c>
      <c r="N49" s="288">
        <v>8</v>
      </c>
      <c r="O49" s="288">
        <f t="shared" si="19"/>
        <v>12</v>
      </c>
      <c r="P49" s="288">
        <f t="shared" si="20"/>
        <v>18</v>
      </c>
      <c r="Q49" s="289">
        <v>14</v>
      </c>
      <c r="R49" s="288">
        <f t="shared" si="22"/>
        <v>22</v>
      </c>
      <c r="S49" s="288">
        <f t="shared" si="23"/>
        <v>26</v>
      </c>
      <c r="T49" s="290">
        <f t="shared" si="24"/>
        <v>30</v>
      </c>
    </row>
    <row r="50" spans="1:20" ht="18" customHeight="1">
      <c r="A50" s="107">
        <v>8</v>
      </c>
      <c r="B50" s="231" t="s">
        <v>92</v>
      </c>
      <c r="C50" s="416">
        <v>34</v>
      </c>
      <c r="D50" s="285">
        <f t="shared" si="11"/>
        <v>40</v>
      </c>
      <c r="E50" s="417">
        <f t="shared" si="12"/>
        <v>36</v>
      </c>
      <c r="F50" s="285">
        <f t="shared" si="13"/>
        <v>44</v>
      </c>
      <c r="G50" s="285">
        <f t="shared" si="14"/>
        <v>48</v>
      </c>
      <c r="H50" s="285">
        <v>51</v>
      </c>
      <c r="I50" s="285">
        <f t="shared" si="15"/>
        <v>57</v>
      </c>
      <c r="J50" s="417">
        <f t="shared" si="16"/>
        <v>53</v>
      </c>
      <c r="K50" s="285">
        <v>1</v>
      </c>
      <c r="L50" s="285">
        <f t="shared" si="18"/>
        <v>5</v>
      </c>
      <c r="M50" s="592" t="s">
        <v>355</v>
      </c>
      <c r="N50" s="285">
        <v>10</v>
      </c>
      <c r="O50" s="285">
        <f t="shared" si="19"/>
        <v>14</v>
      </c>
      <c r="P50" s="285">
        <f t="shared" si="20"/>
        <v>20</v>
      </c>
      <c r="Q50" s="417">
        <v>16</v>
      </c>
      <c r="R50" s="285">
        <f t="shared" si="22"/>
        <v>24</v>
      </c>
      <c r="S50" s="285">
        <f t="shared" si="23"/>
        <v>28</v>
      </c>
      <c r="T50" s="418">
        <f t="shared" si="24"/>
        <v>32</v>
      </c>
    </row>
    <row r="51" spans="1:20" ht="18" customHeight="1">
      <c r="A51" s="111">
        <v>7</v>
      </c>
      <c r="B51" s="309" t="s">
        <v>90</v>
      </c>
      <c r="C51" s="315">
        <v>35</v>
      </c>
      <c r="D51" s="282">
        <f t="shared" si="11"/>
        <v>41</v>
      </c>
      <c r="E51" s="281" t="s">
        <v>233</v>
      </c>
      <c r="F51" s="282">
        <f t="shared" si="13"/>
        <v>45</v>
      </c>
      <c r="G51" s="282">
        <f t="shared" si="14"/>
        <v>49</v>
      </c>
      <c r="H51" s="282">
        <v>52</v>
      </c>
      <c r="I51" s="282">
        <f t="shared" si="15"/>
        <v>58</v>
      </c>
      <c r="J51" s="281" t="s">
        <v>350</v>
      </c>
      <c r="K51" s="282">
        <v>2</v>
      </c>
      <c r="L51" s="282">
        <f t="shared" si="18"/>
        <v>6</v>
      </c>
      <c r="M51" s="591"/>
      <c r="N51" s="282">
        <v>11</v>
      </c>
      <c r="O51" s="282">
        <f t="shared" si="19"/>
        <v>15</v>
      </c>
      <c r="P51" s="282">
        <f t="shared" si="20"/>
        <v>21</v>
      </c>
      <c r="Q51" s="281" t="s">
        <v>350</v>
      </c>
      <c r="R51" s="282">
        <f t="shared" si="22"/>
        <v>25</v>
      </c>
      <c r="S51" s="282">
        <f t="shared" si="23"/>
        <v>29</v>
      </c>
      <c r="T51" s="291">
        <f t="shared" si="24"/>
        <v>33</v>
      </c>
    </row>
    <row r="52" spans="1:20" ht="18" customHeight="1">
      <c r="A52" s="111">
        <v>6</v>
      </c>
      <c r="B52" s="309" t="s">
        <v>88</v>
      </c>
      <c r="C52" s="315">
        <v>37</v>
      </c>
      <c r="D52" s="282">
        <f t="shared" si="11"/>
        <v>43</v>
      </c>
      <c r="E52" s="281">
        <f t="shared" si="12"/>
        <v>38</v>
      </c>
      <c r="F52" s="282">
        <f t="shared" si="13"/>
        <v>47</v>
      </c>
      <c r="G52" s="282">
        <f t="shared" si="14"/>
        <v>51</v>
      </c>
      <c r="H52" s="282">
        <v>54</v>
      </c>
      <c r="I52" s="282">
        <v>0</v>
      </c>
      <c r="J52" s="281">
        <f t="shared" si="16"/>
        <v>55</v>
      </c>
      <c r="K52" s="282">
        <f t="shared" si="17"/>
        <v>4</v>
      </c>
      <c r="L52" s="282">
        <f t="shared" si="18"/>
        <v>8</v>
      </c>
      <c r="M52" s="591"/>
      <c r="N52" s="282">
        <v>13</v>
      </c>
      <c r="O52" s="282">
        <f t="shared" si="19"/>
        <v>17</v>
      </c>
      <c r="P52" s="282">
        <f t="shared" si="20"/>
        <v>23</v>
      </c>
      <c r="Q52" s="281">
        <v>18</v>
      </c>
      <c r="R52" s="282">
        <f t="shared" si="22"/>
        <v>27</v>
      </c>
      <c r="S52" s="282">
        <f t="shared" si="23"/>
        <v>31</v>
      </c>
      <c r="T52" s="291">
        <f t="shared" si="24"/>
        <v>35</v>
      </c>
    </row>
    <row r="53" spans="1:20" ht="18" customHeight="1">
      <c r="A53" s="111">
        <v>5</v>
      </c>
      <c r="B53" s="309" t="s">
        <v>86</v>
      </c>
      <c r="C53" s="316">
        <v>39</v>
      </c>
      <c r="D53" s="282">
        <f t="shared" si="11"/>
        <v>45</v>
      </c>
      <c r="E53" s="300" t="s">
        <v>233</v>
      </c>
      <c r="F53" s="282">
        <f t="shared" si="13"/>
        <v>49</v>
      </c>
      <c r="G53" s="282">
        <f t="shared" si="14"/>
        <v>53</v>
      </c>
      <c r="H53" s="301">
        <v>56</v>
      </c>
      <c r="I53" s="282">
        <v>2</v>
      </c>
      <c r="J53" s="300" t="s">
        <v>350</v>
      </c>
      <c r="K53" s="282">
        <f t="shared" si="17"/>
        <v>6</v>
      </c>
      <c r="L53" s="282">
        <f t="shared" si="18"/>
        <v>10</v>
      </c>
      <c r="M53" s="591"/>
      <c r="N53" s="282">
        <v>15</v>
      </c>
      <c r="O53" s="301">
        <f t="shared" si="19"/>
        <v>19</v>
      </c>
      <c r="P53" s="282">
        <f t="shared" si="20"/>
        <v>25</v>
      </c>
      <c r="Q53" s="300" t="s">
        <v>350</v>
      </c>
      <c r="R53" s="282">
        <f t="shared" si="22"/>
        <v>29</v>
      </c>
      <c r="S53" s="282">
        <f t="shared" si="23"/>
        <v>33</v>
      </c>
      <c r="T53" s="291">
        <f t="shared" si="24"/>
        <v>37</v>
      </c>
    </row>
    <row r="54" spans="1:20" ht="18" customHeight="1">
      <c r="A54" s="111">
        <v>4</v>
      </c>
      <c r="B54" s="309" t="s">
        <v>83</v>
      </c>
      <c r="C54" s="315">
        <v>41</v>
      </c>
      <c r="D54" s="282">
        <f t="shared" si="11"/>
        <v>47</v>
      </c>
      <c r="E54" s="281" t="s">
        <v>233</v>
      </c>
      <c r="F54" s="282">
        <f t="shared" si="13"/>
        <v>51</v>
      </c>
      <c r="G54" s="282">
        <f t="shared" si="14"/>
        <v>55</v>
      </c>
      <c r="H54" s="282">
        <v>58</v>
      </c>
      <c r="I54" s="282">
        <v>4</v>
      </c>
      <c r="J54" s="281" t="s">
        <v>350</v>
      </c>
      <c r="K54" s="282">
        <f t="shared" si="17"/>
        <v>8</v>
      </c>
      <c r="L54" s="282">
        <f t="shared" si="18"/>
        <v>12</v>
      </c>
      <c r="M54" s="591"/>
      <c r="N54" s="282">
        <v>17</v>
      </c>
      <c r="O54" s="282">
        <f t="shared" si="19"/>
        <v>21</v>
      </c>
      <c r="P54" s="282">
        <f t="shared" si="20"/>
        <v>27</v>
      </c>
      <c r="Q54" s="281" t="s">
        <v>350</v>
      </c>
      <c r="R54" s="282">
        <f t="shared" si="22"/>
        <v>31</v>
      </c>
      <c r="S54" s="282">
        <f t="shared" si="23"/>
        <v>35</v>
      </c>
      <c r="T54" s="291">
        <f t="shared" si="24"/>
        <v>39</v>
      </c>
    </row>
    <row r="55" spans="1:20" ht="18" customHeight="1">
      <c r="A55" s="111">
        <v>3</v>
      </c>
      <c r="B55" s="309" t="s">
        <v>82</v>
      </c>
      <c r="C55" s="315">
        <v>42</v>
      </c>
      <c r="D55" s="282">
        <f t="shared" si="11"/>
        <v>48</v>
      </c>
      <c r="E55" s="281">
        <v>41</v>
      </c>
      <c r="F55" s="282">
        <f t="shared" si="13"/>
        <v>52</v>
      </c>
      <c r="G55" s="282">
        <f t="shared" si="14"/>
        <v>56</v>
      </c>
      <c r="H55" s="282">
        <v>59</v>
      </c>
      <c r="I55" s="282">
        <v>5</v>
      </c>
      <c r="J55" s="281">
        <f t="shared" si="16"/>
        <v>58</v>
      </c>
      <c r="K55" s="282">
        <f t="shared" si="17"/>
        <v>9</v>
      </c>
      <c r="L55" s="282">
        <f t="shared" si="18"/>
        <v>13</v>
      </c>
      <c r="M55" s="591"/>
      <c r="N55" s="282">
        <v>18</v>
      </c>
      <c r="O55" s="282">
        <f t="shared" si="19"/>
        <v>22</v>
      </c>
      <c r="P55" s="282">
        <f t="shared" si="20"/>
        <v>28</v>
      </c>
      <c r="Q55" s="281">
        <v>21</v>
      </c>
      <c r="R55" s="282">
        <f t="shared" si="22"/>
        <v>32</v>
      </c>
      <c r="S55" s="282">
        <f t="shared" si="23"/>
        <v>36</v>
      </c>
      <c r="T55" s="291">
        <f t="shared" si="24"/>
        <v>40</v>
      </c>
    </row>
    <row r="56" spans="1:20" ht="18" customHeight="1">
      <c r="A56" s="111">
        <v>2</v>
      </c>
      <c r="B56" s="309" t="s">
        <v>81</v>
      </c>
      <c r="C56" s="315">
        <v>44</v>
      </c>
      <c r="D56" s="282">
        <f t="shared" si="11"/>
        <v>50</v>
      </c>
      <c r="E56" s="281" t="s">
        <v>233</v>
      </c>
      <c r="F56" s="282">
        <f t="shared" si="13"/>
        <v>54</v>
      </c>
      <c r="G56" s="282">
        <f t="shared" si="14"/>
        <v>58</v>
      </c>
      <c r="H56" s="282">
        <v>1</v>
      </c>
      <c r="I56" s="282">
        <f t="shared" si="15"/>
        <v>7</v>
      </c>
      <c r="J56" s="281" t="s">
        <v>350</v>
      </c>
      <c r="K56" s="282">
        <f t="shared" si="17"/>
        <v>11</v>
      </c>
      <c r="L56" s="282">
        <f t="shared" si="18"/>
        <v>15</v>
      </c>
      <c r="M56" s="591"/>
      <c r="N56" s="282">
        <v>20</v>
      </c>
      <c r="O56" s="282">
        <f t="shared" si="19"/>
        <v>24</v>
      </c>
      <c r="P56" s="282">
        <f t="shared" si="20"/>
        <v>30</v>
      </c>
      <c r="Q56" s="281" t="s">
        <v>350</v>
      </c>
      <c r="R56" s="282">
        <f t="shared" si="22"/>
        <v>34</v>
      </c>
      <c r="S56" s="282">
        <f t="shared" si="23"/>
        <v>38</v>
      </c>
      <c r="T56" s="291">
        <f t="shared" si="24"/>
        <v>42</v>
      </c>
    </row>
    <row r="57" spans="1:20" ht="18" customHeight="1" thickBot="1">
      <c r="A57" s="119">
        <v>1</v>
      </c>
      <c r="B57" s="411" t="s">
        <v>80</v>
      </c>
      <c r="C57" s="317">
        <v>46</v>
      </c>
      <c r="D57" s="293">
        <f t="shared" si="11"/>
        <v>52</v>
      </c>
      <c r="E57" s="294">
        <f t="shared" si="12"/>
        <v>43</v>
      </c>
      <c r="F57" s="293">
        <f t="shared" si="13"/>
        <v>56</v>
      </c>
      <c r="G57" s="296">
        <v>0.3333333333333333</v>
      </c>
      <c r="H57" s="293">
        <v>3</v>
      </c>
      <c r="I57" s="293">
        <f t="shared" si="15"/>
        <v>9</v>
      </c>
      <c r="J57" s="297">
        <v>0.3333333333333333</v>
      </c>
      <c r="K57" s="293">
        <f t="shared" si="17"/>
        <v>13</v>
      </c>
      <c r="L57" s="293">
        <f t="shared" si="18"/>
        <v>17</v>
      </c>
      <c r="M57" s="593"/>
      <c r="N57" s="293">
        <v>22</v>
      </c>
      <c r="O57" s="293">
        <f t="shared" si="19"/>
        <v>26</v>
      </c>
      <c r="P57" s="293">
        <f t="shared" si="20"/>
        <v>32</v>
      </c>
      <c r="Q57" s="294">
        <v>23</v>
      </c>
      <c r="R57" s="293">
        <f t="shared" si="22"/>
        <v>36</v>
      </c>
      <c r="S57" s="293">
        <f t="shared" si="23"/>
        <v>40</v>
      </c>
      <c r="T57" s="295">
        <f t="shared" si="24"/>
        <v>44</v>
      </c>
    </row>
    <row r="58" spans="1:20" ht="18" customHeight="1" thickBot="1">
      <c r="A58" s="409"/>
      <c r="B58" s="410"/>
      <c r="C58" s="442" t="s">
        <v>383</v>
      </c>
      <c r="D58" s="442" t="s">
        <v>384</v>
      </c>
      <c r="E58" s="442" t="s">
        <v>382</v>
      </c>
      <c r="F58" s="442" t="s">
        <v>385</v>
      </c>
      <c r="G58" s="442"/>
      <c r="H58" s="442" t="s">
        <v>387</v>
      </c>
      <c r="I58" s="442" t="s">
        <v>388</v>
      </c>
      <c r="J58" s="442" t="s">
        <v>386</v>
      </c>
      <c r="K58" s="442" t="s">
        <v>389</v>
      </c>
      <c r="L58" s="442"/>
      <c r="M58" s="442"/>
      <c r="N58" s="442"/>
      <c r="O58" s="442"/>
      <c r="P58" s="318"/>
      <c r="Q58" s="442"/>
      <c r="R58" s="442"/>
      <c r="S58" s="442"/>
      <c r="T58" s="443" t="s">
        <v>381</v>
      </c>
    </row>
    <row r="59" ht="18" customHeight="1" thickBot="1"/>
    <row r="60" spans="1:24" ht="18" customHeight="1" thickBot="1">
      <c r="A60" s="439"/>
      <c r="B60" s="441"/>
      <c r="C60" s="311" t="s">
        <v>381</v>
      </c>
      <c r="D60" s="265"/>
      <c r="E60" s="382"/>
      <c r="F60" s="444"/>
      <c r="G60" s="382"/>
      <c r="H60" s="382"/>
      <c r="I60" s="382"/>
      <c r="J60" s="382"/>
      <c r="K60" s="444"/>
      <c r="L60" s="382"/>
      <c r="M60" s="382"/>
      <c r="N60" s="382" t="s">
        <v>382</v>
      </c>
      <c r="O60" s="382" t="s">
        <v>383</v>
      </c>
      <c r="P60" s="444" t="s">
        <v>384</v>
      </c>
      <c r="Q60" s="382"/>
      <c r="R60" s="382" t="s">
        <v>385</v>
      </c>
      <c r="S60" s="382" t="s">
        <v>386</v>
      </c>
      <c r="T60" s="382" t="s">
        <v>387</v>
      </c>
      <c r="U60" s="444" t="s">
        <v>388</v>
      </c>
      <c r="V60" s="384" t="s">
        <v>389</v>
      </c>
      <c r="W60" s="449"/>
      <c r="X60" s="450"/>
    </row>
    <row r="61" spans="1:22" ht="18" customHeight="1" thickBot="1">
      <c r="A61" s="440"/>
      <c r="B61" s="144"/>
      <c r="C61" s="412" t="s">
        <v>234</v>
      </c>
      <c r="D61" s="412" t="s">
        <v>234</v>
      </c>
      <c r="E61" s="412" t="s">
        <v>234</v>
      </c>
      <c r="F61" s="414" t="s">
        <v>235</v>
      </c>
      <c r="G61" s="412" t="s">
        <v>234</v>
      </c>
      <c r="H61" s="412" t="s">
        <v>234</v>
      </c>
      <c r="I61" s="412" t="s">
        <v>234</v>
      </c>
      <c r="J61" s="412" t="s">
        <v>234</v>
      </c>
      <c r="K61" s="414" t="s">
        <v>235</v>
      </c>
      <c r="L61" s="412" t="s">
        <v>234</v>
      </c>
      <c r="M61" s="412" t="s">
        <v>234</v>
      </c>
      <c r="N61" s="412" t="s">
        <v>234</v>
      </c>
      <c r="O61" s="412" t="s">
        <v>234</v>
      </c>
      <c r="P61" s="414" t="s">
        <v>235</v>
      </c>
      <c r="Q61" s="412" t="s">
        <v>234</v>
      </c>
      <c r="R61" s="412" t="s">
        <v>234</v>
      </c>
      <c r="S61" s="412" t="s">
        <v>234</v>
      </c>
      <c r="T61" s="412" t="s">
        <v>234</v>
      </c>
      <c r="U61" s="414" t="s">
        <v>235</v>
      </c>
      <c r="V61" s="412" t="s">
        <v>234</v>
      </c>
    </row>
    <row r="62" spans="1:22" ht="18" customHeight="1">
      <c r="A62" s="107">
        <v>1</v>
      </c>
      <c r="B62" s="231" t="s">
        <v>80</v>
      </c>
      <c r="C62" s="302">
        <v>0.29444444444444445</v>
      </c>
      <c r="D62" s="63">
        <f aca="true" t="shared" si="26" ref="D62:D87">C91+8</f>
        <v>8</v>
      </c>
      <c r="E62" s="63">
        <f aca="true" t="shared" si="27" ref="E62:E86">C91+15</f>
        <v>15</v>
      </c>
      <c r="F62" s="64">
        <f>D91+18</f>
        <v>18</v>
      </c>
      <c r="G62" s="63">
        <f aca="true" t="shared" si="28" ref="G62:G84">C91+19</f>
        <v>19</v>
      </c>
      <c r="H62" s="63">
        <v>24</v>
      </c>
      <c r="I62" s="63">
        <f aca="true" t="shared" si="29" ref="I62:I80">C91+28</f>
        <v>28</v>
      </c>
      <c r="J62" s="63">
        <f aca="true" t="shared" si="30" ref="J62:J76">C91+35</f>
        <v>35</v>
      </c>
      <c r="K62" s="64">
        <f>E91+38</f>
        <v>38</v>
      </c>
      <c r="L62" s="63">
        <f aca="true" t="shared" si="31" ref="L62:L74">C91+39</f>
        <v>39</v>
      </c>
      <c r="M62" s="63">
        <f>H62+20</f>
        <v>44</v>
      </c>
      <c r="N62" s="63">
        <f>I62+20</f>
        <v>48</v>
      </c>
      <c r="O62" s="63">
        <f>J62+20</f>
        <v>55</v>
      </c>
      <c r="P62" s="454">
        <v>0.33194444444444443</v>
      </c>
      <c r="Q62" s="187">
        <v>0.3326388888888889</v>
      </c>
      <c r="R62" s="187">
        <v>0.3361111111111111</v>
      </c>
      <c r="S62" s="63">
        <v>8</v>
      </c>
      <c r="T62" s="63">
        <v>15</v>
      </c>
      <c r="U62" s="64">
        <v>18</v>
      </c>
      <c r="V62" s="65">
        <v>19</v>
      </c>
    </row>
    <row r="63" spans="1:22" ht="18" customHeight="1">
      <c r="A63" s="111">
        <v>2</v>
      </c>
      <c r="B63" s="309" t="s">
        <v>81</v>
      </c>
      <c r="C63" s="111">
        <f aca="true" t="shared" si="32" ref="C63:C69">C92+4</f>
        <v>6</v>
      </c>
      <c r="D63" s="114">
        <f t="shared" si="26"/>
        <v>10</v>
      </c>
      <c r="E63" s="114">
        <f t="shared" si="27"/>
        <v>17</v>
      </c>
      <c r="F63" s="281" t="s">
        <v>233</v>
      </c>
      <c r="G63" s="114">
        <f t="shared" si="28"/>
        <v>21</v>
      </c>
      <c r="H63" s="114">
        <f aca="true" t="shared" si="33" ref="H63:H82">C92+24</f>
        <v>26</v>
      </c>
      <c r="I63" s="114">
        <f t="shared" si="29"/>
        <v>30</v>
      </c>
      <c r="J63" s="114">
        <f t="shared" si="30"/>
        <v>37</v>
      </c>
      <c r="K63" s="281" t="s">
        <v>233</v>
      </c>
      <c r="L63" s="114">
        <f t="shared" si="31"/>
        <v>41</v>
      </c>
      <c r="M63" s="114">
        <f aca="true" t="shared" si="34" ref="M63:M71">H63+20</f>
        <v>46</v>
      </c>
      <c r="N63" s="114">
        <f aca="true" t="shared" si="35" ref="N63:N87">I63+20</f>
        <v>50</v>
      </c>
      <c r="O63" s="114">
        <f aca="true" t="shared" si="36" ref="O63:O64">J63+20</f>
        <v>57</v>
      </c>
      <c r="P63" s="281" t="s">
        <v>233</v>
      </c>
      <c r="Q63" s="114">
        <f aca="true" t="shared" si="37" ref="Q63:Q74">L63-40</f>
        <v>1</v>
      </c>
      <c r="R63" s="114">
        <v>6</v>
      </c>
      <c r="S63" s="114">
        <v>10</v>
      </c>
      <c r="T63" s="114">
        <v>17</v>
      </c>
      <c r="U63" s="281" t="s">
        <v>233</v>
      </c>
      <c r="V63" s="19">
        <v>21</v>
      </c>
    </row>
    <row r="64" spans="1:22" ht="18" customHeight="1">
      <c r="A64" s="111">
        <v>3</v>
      </c>
      <c r="B64" s="309" t="s">
        <v>82</v>
      </c>
      <c r="C64" s="111">
        <f t="shared" si="32"/>
        <v>8</v>
      </c>
      <c r="D64" s="114">
        <f t="shared" si="26"/>
        <v>12</v>
      </c>
      <c r="E64" s="114">
        <f t="shared" si="27"/>
        <v>19</v>
      </c>
      <c r="F64" s="66">
        <f>D93+18</f>
        <v>20</v>
      </c>
      <c r="G64" s="114">
        <f t="shared" si="28"/>
        <v>23</v>
      </c>
      <c r="H64" s="114">
        <f t="shared" si="33"/>
        <v>28</v>
      </c>
      <c r="I64" s="114">
        <f t="shared" si="29"/>
        <v>32</v>
      </c>
      <c r="J64" s="114">
        <f t="shared" si="30"/>
        <v>39</v>
      </c>
      <c r="K64" s="66">
        <f>E93+38</f>
        <v>40</v>
      </c>
      <c r="L64" s="114">
        <f t="shared" si="31"/>
        <v>43</v>
      </c>
      <c r="M64" s="114">
        <f t="shared" si="34"/>
        <v>48</v>
      </c>
      <c r="N64" s="114">
        <f t="shared" si="35"/>
        <v>52</v>
      </c>
      <c r="O64" s="114">
        <f t="shared" si="36"/>
        <v>59</v>
      </c>
      <c r="P64" s="453">
        <v>0.3333333333333333</v>
      </c>
      <c r="Q64" s="114">
        <f t="shared" si="37"/>
        <v>3</v>
      </c>
      <c r="R64" s="114">
        <v>8</v>
      </c>
      <c r="S64" s="114">
        <v>12</v>
      </c>
      <c r="T64" s="114">
        <v>19</v>
      </c>
      <c r="U64" s="66">
        <v>20</v>
      </c>
      <c r="V64" s="19">
        <v>23</v>
      </c>
    </row>
    <row r="65" spans="1:22" ht="18" customHeight="1">
      <c r="A65" s="111">
        <v>4</v>
      </c>
      <c r="B65" s="309" t="s">
        <v>83</v>
      </c>
      <c r="C65" s="111">
        <f t="shared" si="32"/>
        <v>9</v>
      </c>
      <c r="D65" s="114">
        <f t="shared" si="26"/>
        <v>13</v>
      </c>
      <c r="E65" s="114">
        <f t="shared" si="27"/>
        <v>20</v>
      </c>
      <c r="F65" s="281" t="s">
        <v>233</v>
      </c>
      <c r="G65" s="114">
        <f t="shared" si="28"/>
        <v>24</v>
      </c>
      <c r="H65" s="114">
        <f t="shared" si="33"/>
        <v>29</v>
      </c>
      <c r="I65" s="114">
        <f t="shared" si="29"/>
        <v>33</v>
      </c>
      <c r="J65" s="114">
        <f t="shared" si="30"/>
        <v>40</v>
      </c>
      <c r="K65" s="281" t="s">
        <v>233</v>
      </c>
      <c r="L65" s="114">
        <f t="shared" si="31"/>
        <v>44</v>
      </c>
      <c r="M65" s="114">
        <f t="shared" si="34"/>
        <v>49</v>
      </c>
      <c r="N65" s="114">
        <f t="shared" si="35"/>
        <v>53</v>
      </c>
      <c r="O65" s="130">
        <v>0.3333333333333333</v>
      </c>
      <c r="P65" s="281" t="s">
        <v>233</v>
      </c>
      <c r="Q65" s="114">
        <f t="shared" si="37"/>
        <v>4</v>
      </c>
      <c r="R65" s="114">
        <v>9</v>
      </c>
      <c r="S65" s="114">
        <v>13</v>
      </c>
      <c r="T65" s="114">
        <v>20</v>
      </c>
      <c r="U65" s="281" t="s">
        <v>233</v>
      </c>
      <c r="V65" s="19">
        <v>24</v>
      </c>
    </row>
    <row r="66" spans="1:22" ht="18" customHeight="1">
      <c r="A66" s="111">
        <v>5</v>
      </c>
      <c r="B66" s="309" t="s">
        <v>86</v>
      </c>
      <c r="C66" s="111">
        <f t="shared" si="32"/>
        <v>11</v>
      </c>
      <c r="D66" s="114">
        <f t="shared" si="26"/>
        <v>15</v>
      </c>
      <c r="E66" s="437">
        <f t="shared" si="27"/>
        <v>22</v>
      </c>
      <c r="F66" s="300" t="s">
        <v>233</v>
      </c>
      <c r="G66" s="114">
        <f t="shared" si="28"/>
        <v>26</v>
      </c>
      <c r="H66" s="114">
        <f t="shared" si="33"/>
        <v>31</v>
      </c>
      <c r="I66" s="114">
        <f t="shared" si="29"/>
        <v>35</v>
      </c>
      <c r="J66" s="437">
        <f t="shared" si="30"/>
        <v>42</v>
      </c>
      <c r="K66" s="300" t="s">
        <v>233</v>
      </c>
      <c r="L66" s="114">
        <f t="shared" si="31"/>
        <v>46</v>
      </c>
      <c r="M66" s="114">
        <f t="shared" si="34"/>
        <v>51</v>
      </c>
      <c r="N66" s="114">
        <f t="shared" si="35"/>
        <v>55</v>
      </c>
      <c r="O66" s="437">
        <f aca="true" t="shared" si="38" ref="O66:O76">J66-40</f>
        <v>2</v>
      </c>
      <c r="P66" s="300" t="s">
        <v>233</v>
      </c>
      <c r="Q66" s="114">
        <f t="shared" si="37"/>
        <v>6</v>
      </c>
      <c r="R66" s="114">
        <v>11</v>
      </c>
      <c r="S66" s="114">
        <v>15</v>
      </c>
      <c r="T66" s="437">
        <v>22</v>
      </c>
      <c r="U66" s="300" t="s">
        <v>233</v>
      </c>
      <c r="V66" s="19">
        <v>26</v>
      </c>
    </row>
    <row r="67" spans="1:22" ht="18" customHeight="1">
      <c r="A67" s="111">
        <v>6</v>
      </c>
      <c r="B67" s="309" t="s">
        <v>88</v>
      </c>
      <c r="C67" s="111">
        <f t="shared" si="32"/>
        <v>13</v>
      </c>
      <c r="D67" s="114">
        <f t="shared" si="26"/>
        <v>17</v>
      </c>
      <c r="E67" s="114">
        <f t="shared" si="27"/>
        <v>24</v>
      </c>
      <c r="F67" s="66">
        <f>D96+18</f>
        <v>23</v>
      </c>
      <c r="G67" s="114">
        <f t="shared" si="28"/>
        <v>28</v>
      </c>
      <c r="H67" s="114">
        <f t="shared" si="33"/>
        <v>33</v>
      </c>
      <c r="I67" s="114">
        <f t="shared" si="29"/>
        <v>37</v>
      </c>
      <c r="J67" s="114">
        <f t="shared" si="30"/>
        <v>44</v>
      </c>
      <c r="K67" s="66">
        <f>E96+38</f>
        <v>43</v>
      </c>
      <c r="L67" s="114">
        <f t="shared" si="31"/>
        <v>48</v>
      </c>
      <c r="M67" s="114">
        <f t="shared" si="34"/>
        <v>53</v>
      </c>
      <c r="N67" s="114">
        <f t="shared" si="35"/>
        <v>57</v>
      </c>
      <c r="O67" s="114">
        <f t="shared" si="38"/>
        <v>4</v>
      </c>
      <c r="P67" s="66">
        <f aca="true" t="shared" si="39" ref="P67:P80">K67-40</f>
        <v>3</v>
      </c>
      <c r="Q67" s="114">
        <f t="shared" si="37"/>
        <v>8</v>
      </c>
      <c r="R67" s="114">
        <v>13</v>
      </c>
      <c r="S67" s="114">
        <v>17</v>
      </c>
      <c r="T67" s="114">
        <v>24</v>
      </c>
      <c r="U67" s="66">
        <v>23</v>
      </c>
      <c r="V67" s="19">
        <v>28</v>
      </c>
    </row>
    <row r="68" spans="1:22" ht="18" customHeight="1">
      <c r="A68" s="111">
        <v>7</v>
      </c>
      <c r="B68" s="309" t="s">
        <v>90</v>
      </c>
      <c r="C68" s="111">
        <f t="shared" si="32"/>
        <v>14</v>
      </c>
      <c r="D68" s="114">
        <f t="shared" si="26"/>
        <v>18</v>
      </c>
      <c r="E68" s="158">
        <f t="shared" si="27"/>
        <v>25</v>
      </c>
      <c r="F68" s="281" t="s">
        <v>233</v>
      </c>
      <c r="G68" s="114">
        <f t="shared" si="28"/>
        <v>29</v>
      </c>
      <c r="H68" s="114">
        <f t="shared" si="33"/>
        <v>34</v>
      </c>
      <c r="I68" s="114">
        <f t="shared" si="29"/>
        <v>38</v>
      </c>
      <c r="J68" s="114">
        <f t="shared" si="30"/>
        <v>45</v>
      </c>
      <c r="K68" s="281" t="s">
        <v>233</v>
      </c>
      <c r="L68" s="114">
        <f t="shared" si="31"/>
        <v>49</v>
      </c>
      <c r="M68" s="114">
        <f t="shared" si="34"/>
        <v>54</v>
      </c>
      <c r="N68" s="114">
        <f t="shared" si="35"/>
        <v>58</v>
      </c>
      <c r="O68" s="114">
        <f t="shared" si="38"/>
        <v>5</v>
      </c>
      <c r="P68" s="281" t="s">
        <v>233</v>
      </c>
      <c r="Q68" s="114">
        <f t="shared" si="37"/>
        <v>9</v>
      </c>
      <c r="R68" s="114">
        <v>14</v>
      </c>
      <c r="S68" s="114">
        <v>18</v>
      </c>
      <c r="T68" s="114">
        <v>25</v>
      </c>
      <c r="U68" s="281" t="s">
        <v>233</v>
      </c>
      <c r="V68" s="19">
        <v>29</v>
      </c>
    </row>
    <row r="69" spans="1:22" ht="18" customHeight="1" thickBot="1">
      <c r="A69" s="119">
        <v>8</v>
      </c>
      <c r="B69" s="411" t="s">
        <v>92</v>
      </c>
      <c r="C69" s="436">
        <f t="shared" si="32"/>
        <v>16</v>
      </c>
      <c r="D69" s="71">
        <f t="shared" si="26"/>
        <v>20</v>
      </c>
      <c r="E69" s="71">
        <f t="shared" si="27"/>
        <v>27</v>
      </c>
      <c r="F69" s="353">
        <f>D98+18</f>
        <v>25</v>
      </c>
      <c r="G69" s="71">
        <f t="shared" si="28"/>
        <v>31</v>
      </c>
      <c r="H69" s="71">
        <f t="shared" si="33"/>
        <v>36</v>
      </c>
      <c r="I69" s="71">
        <f t="shared" si="29"/>
        <v>40</v>
      </c>
      <c r="J69" s="71">
        <f t="shared" si="30"/>
        <v>47</v>
      </c>
      <c r="K69" s="353">
        <f>E98+38</f>
        <v>45</v>
      </c>
      <c r="L69" s="71">
        <f t="shared" si="31"/>
        <v>51</v>
      </c>
      <c r="M69" s="71">
        <f t="shared" si="34"/>
        <v>56</v>
      </c>
      <c r="N69" s="452">
        <v>0.3333333333333333</v>
      </c>
      <c r="O69" s="71">
        <f t="shared" si="38"/>
        <v>7</v>
      </c>
      <c r="P69" s="353">
        <f t="shared" si="39"/>
        <v>5</v>
      </c>
      <c r="Q69" s="71">
        <f t="shared" si="37"/>
        <v>11</v>
      </c>
      <c r="R69" s="71">
        <v>16</v>
      </c>
      <c r="S69" s="71">
        <v>20</v>
      </c>
      <c r="T69" s="71">
        <v>27</v>
      </c>
      <c r="U69" s="353">
        <v>25</v>
      </c>
      <c r="V69" s="45">
        <v>31</v>
      </c>
    </row>
    <row r="70" spans="1:22" ht="18" customHeight="1" thickBot="1">
      <c r="A70" s="103">
        <v>9</v>
      </c>
      <c r="B70" s="233" t="s">
        <v>31</v>
      </c>
      <c r="C70" s="445">
        <v>0.30416666666666664</v>
      </c>
      <c r="D70" s="76">
        <f t="shared" si="26"/>
        <v>22</v>
      </c>
      <c r="E70" s="76">
        <f t="shared" si="27"/>
        <v>29</v>
      </c>
      <c r="F70" s="77">
        <f>D99+18</f>
        <v>27</v>
      </c>
      <c r="G70" s="76">
        <f t="shared" si="28"/>
        <v>33</v>
      </c>
      <c r="H70" s="76">
        <f t="shared" si="33"/>
        <v>38</v>
      </c>
      <c r="I70" s="76">
        <f t="shared" si="29"/>
        <v>42</v>
      </c>
      <c r="J70" s="76">
        <f t="shared" si="30"/>
        <v>49</v>
      </c>
      <c r="K70" s="77">
        <f>E99+38</f>
        <v>47</v>
      </c>
      <c r="L70" s="76">
        <f t="shared" si="31"/>
        <v>53</v>
      </c>
      <c r="M70" s="76">
        <f t="shared" si="34"/>
        <v>58</v>
      </c>
      <c r="N70" s="448">
        <v>0.3347222222222222</v>
      </c>
      <c r="O70" s="76">
        <f t="shared" si="38"/>
        <v>9</v>
      </c>
      <c r="P70" s="77">
        <f t="shared" si="39"/>
        <v>7</v>
      </c>
      <c r="Q70" s="76">
        <f t="shared" si="37"/>
        <v>13</v>
      </c>
      <c r="R70" s="76">
        <v>18</v>
      </c>
      <c r="S70" s="76">
        <v>22</v>
      </c>
      <c r="T70" s="76">
        <v>29</v>
      </c>
      <c r="U70" s="77">
        <v>27</v>
      </c>
      <c r="V70" s="78">
        <v>33</v>
      </c>
    </row>
    <row r="71" spans="1:22" ht="18" customHeight="1">
      <c r="A71" s="107">
        <v>10</v>
      </c>
      <c r="B71" s="231" t="s">
        <v>94</v>
      </c>
      <c r="C71" s="210">
        <f aca="true" t="shared" si="40" ref="C71:C87">C100+4</f>
        <v>19</v>
      </c>
      <c r="D71" s="73">
        <f t="shared" si="26"/>
        <v>23</v>
      </c>
      <c r="E71" s="73">
        <f t="shared" si="27"/>
        <v>30</v>
      </c>
      <c r="F71" s="350">
        <f>D100+18</f>
        <v>28</v>
      </c>
      <c r="G71" s="73">
        <f t="shared" si="28"/>
        <v>34</v>
      </c>
      <c r="H71" s="73">
        <f t="shared" si="33"/>
        <v>39</v>
      </c>
      <c r="I71" s="73">
        <f t="shared" si="29"/>
        <v>43</v>
      </c>
      <c r="J71" s="73">
        <f t="shared" si="30"/>
        <v>50</v>
      </c>
      <c r="K71" s="350">
        <f>E100+38</f>
        <v>48</v>
      </c>
      <c r="L71" s="73">
        <f t="shared" si="31"/>
        <v>54</v>
      </c>
      <c r="M71" s="73">
        <f t="shared" si="34"/>
        <v>59</v>
      </c>
      <c r="N71" s="174">
        <f aca="true" t="shared" si="41" ref="N71:N79">I71-40</f>
        <v>3</v>
      </c>
      <c r="O71" s="73">
        <f t="shared" si="38"/>
        <v>10</v>
      </c>
      <c r="P71" s="350">
        <f t="shared" si="39"/>
        <v>8</v>
      </c>
      <c r="Q71" s="73">
        <f t="shared" si="37"/>
        <v>14</v>
      </c>
      <c r="R71" s="73">
        <v>19</v>
      </c>
      <c r="S71" s="73">
        <v>23</v>
      </c>
      <c r="T71" s="73">
        <v>30</v>
      </c>
      <c r="U71" s="350">
        <v>28</v>
      </c>
      <c r="V71" s="74">
        <v>34</v>
      </c>
    </row>
    <row r="72" spans="1:22" ht="18" customHeight="1">
      <c r="A72" s="111">
        <v>11</v>
      </c>
      <c r="B72" s="309" t="s">
        <v>97</v>
      </c>
      <c r="C72" s="111">
        <f t="shared" si="40"/>
        <v>20</v>
      </c>
      <c r="D72" s="114">
        <f t="shared" si="26"/>
        <v>24</v>
      </c>
      <c r="E72" s="114">
        <f t="shared" si="27"/>
        <v>31</v>
      </c>
      <c r="F72" s="66">
        <f>D101+18</f>
        <v>29</v>
      </c>
      <c r="G72" s="114">
        <f t="shared" si="28"/>
        <v>35</v>
      </c>
      <c r="H72" s="114">
        <f t="shared" si="33"/>
        <v>40</v>
      </c>
      <c r="I72" s="114">
        <f t="shared" si="29"/>
        <v>44</v>
      </c>
      <c r="J72" s="114">
        <f t="shared" si="30"/>
        <v>51</v>
      </c>
      <c r="K72" s="66">
        <f>E101+38</f>
        <v>49</v>
      </c>
      <c r="L72" s="114">
        <f t="shared" si="31"/>
        <v>55</v>
      </c>
      <c r="M72" s="130">
        <v>0.3333333333333333</v>
      </c>
      <c r="N72" s="160">
        <f t="shared" si="41"/>
        <v>4</v>
      </c>
      <c r="O72" s="114">
        <f t="shared" si="38"/>
        <v>11</v>
      </c>
      <c r="P72" s="66">
        <f t="shared" si="39"/>
        <v>9</v>
      </c>
      <c r="Q72" s="114">
        <f t="shared" si="37"/>
        <v>15</v>
      </c>
      <c r="R72" s="114">
        <v>20</v>
      </c>
      <c r="S72" s="114">
        <v>24</v>
      </c>
      <c r="T72" s="114">
        <v>31</v>
      </c>
      <c r="U72" s="66">
        <v>29</v>
      </c>
      <c r="V72" s="19">
        <v>35</v>
      </c>
    </row>
    <row r="73" spans="1:22" ht="18" customHeight="1">
      <c r="A73" s="111">
        <v>12</v>
      </c>
      <c r="B73" s="309" t="s">
        <v>99</v>
      </c>
      <c r="C73" s="111">
        <f t="shared" si="40"/>
        <v>22</v>
      </c>
      <c r="D73" s="114">
        <f t="shared" si="26"/>
        <v>26</v>
      </c>
      <c r="E73" s="114">
        <f t="shared" si="27"/>
        <v>33</v>
      </c>
      <c r="F73" s="281" t="s">
        <v>233</v>
      </c>
      <c r="G73" s="114">
        <f t="shared" si="28"/>
        <v>37</v>
      </c>
      <c r="H73" s="114">
        <f t="shared" si="33"/>
        <v>42</v>
      </c>
      <c r="I73" s="114">
        <f t="shared" si="29"/>
        <v>46</v>
      </c>
      <c r="J73" s="114">
        <f t="shared" si="30"/>
        <v>53</v>
      </c>
      <c r="K73" s="281" t="s">
        <v>233</v>
      </c>
      <c r="L73" s="114">
        <f t="shared" si="31"/>
        <v>57</v>
      </c>
      <c r="M73" s="114">
        <f aca="true" t="shared" si="42" ref="M73:M82">H73-40</f>
        <v>2</v>
      </c>
      <c r="N73" s="160">
        <f t="shared" si="41"/>
        <v>6</v>
      </c>
      <c r="O73" s="114">
        <f t="shared" si="38"/>
        <v>13</v>
      </c>
      <c r="P73" s="281" t="s">
        <v>233</v>
      </c>
      <c r="Q73" s="114">
        <f t="shared" si="37"/>
        <v>17</v>
      </c>
      <c r="R73" s="114">
        <v>22</v>
      </c>
      <c r="S73" s="114">
        <v>26</v>
      </c>
      <c r="T73" s="114">
        <v>33</v>
      </c>
      <c r="U73" s="281" t="s">
        <v>233</v>
      </c>
      <c r="V73" s="19">
        <v>37</v>
      </c>
    </row>
    <row r="74" spans="1:22" ht="18" customHeight="1">
      <c r="A74" s="111">
        <v>13</v>
      </c>
      <c r="B74" s="309" t="s">
        <v>101</v>
      </c>
      <c r="C74" s="111">
        <f t="shared" si="40"/>
        <v>24</v>
      </c>
      <c r="D74" s="114">
        <f t="shared" si="26"/>
        <v>28</v>
      </c>
      <c r="E74" s="114">
        <f t="shared" si="27"/>
        <v>35</v>
      </c>
      <c r="F74" s="66">
        <f>D103+18</f>
        <v>31</v>
      </c>
      <c r="G74" s="114">
        <f t="shared" si="28"/>
        <v>39</v>
      </c>
      <c r="H74" s="114">
        <f t="shared" si="33"/>
        <v>44</v>
      </c>
      <c r="I74" s="114">
        <f t="shared" si="29"/>
        <v>48</v>
      </c>
      <c r="J74" s="114">
        <f t="shared" si="30"/>
        <v>55</v>
      </c>
      <c r="K74" s="66">
        <f>E103+38</f>
        <v>51</v>
      </c>
      <c r="L74" s="114">
        <f t="shared" si="31"/>
        <v>59</v>
      </c>
      <c r="M74" s="114">
        <f t="shared" si="42"/>
        <v>4</v>
      </c>
      <c r="N74" s="160">
        <f t="shared" si="41"/>
        <v>8</v>
      </c>
      <c r="O74" s="114">
        <f t="shared" si="38"/>
        <v>15</v>
      </c>
      <c r="P74" s="66">
        <f t="shared" si="39"/>
        <v>11</v>
      </c>
      <c r="Q74" s="114">
        <f t="shared" si="37"/>
        <v>19</v>
      </c>
      <c r="R74" s="114">
        <v>24</v>
      </c>
      <c r="S74" s="114">
        <v>28</v>
      </c>
      <c r="T74" s="114">
        <v>35</v>
      </c>
      <c r="U74" s="66">
        <v>31</v>
      </c>
      <c r="V74" s="19">
        <v>39</v>
      </c>
    </row>
    <row r="75" spans="1:22" ht="18" customHeight="1">
      <c r="A75" s="111">
        <v>14</v>
      </c>
      <c r="B75" s="309" t="s">
        <v>103</v>
      </c>
      <c r="C75" s="111">
        <f t="shared" si="40"/>
        <v>26</v>
      </c>
      <c r="D75" s="114">
        <f t="shared" si="26"/>
        <v>30</v>
      </c>
      <c r="E75" s="114">
        <f t="shared" si="27"/>
        <v>37</v>
      </c>
      <c r="F75" s="281" t="s">
        <v>233</v>
      </c>
      <c r="G75" s="114">
        <f t="shared" si="28"/>
        <v>41</v>
      </c>
      <c r="H75" s="114">
        <f t="shared" si="33"/>
        <v>46</v>
      </c>
      <c r="I75" s="114">
        <f t="shared" si="29"/>
        <v>50</v>
      </c>
      <c r="J75" s="114">
        <f t="shared" si="30"/>
        <v>57</v>
      </c>
      <c r="K75" s="281" t="s">
        <v>233</v>
      </c>
      <c r="L75" s="114">
        <v>1</v>
      </c>
      <c r="M75" s="114">
        <f t="shared" si="42"/>
        <v>6</v>
      </c>
      <c r="N75" s="160">
        <f t="shared" si="41"/>
        <v>10</v>
      </c>
      <c r="O75" s="114">
        <f t="shared" si="38"/>
        <v>17</v>
      </c>
      <c r="P75" s="281" t="s">
        <v>233</v>
      </c>
      <c r="Q75" s="114">
        <f>L75+20</f>
        <v>21</v>
      </c>
      <c r="R75" s="114">
        <v>26</v>
      </c>
      <c r="S75" s="114">
        <v>30</v>
      </c>
      <c r="T75" s="114">
        <v>37</v>
      </c>
      <c r="U75" s="281" t="s">
        <v>233</v>
      </c>
      <c r="V75" s="19">
        <v>41</v>
      </c>
    </row>
    <row r="76" spans="1:22" ht="18" customHeight="1">
      <c r="A76" s="111">
        <v>15</v>
      </c>
      <c r="B76" s="309" t="s">
        <v>104</v>
      </c>
      <c r="C76" s="111">
        <f t="shared" si="40"/>
        <v>27</v>
      </c>
      <c r="D76" s="114">
        <f t="shared" si="26"/>
        <v>31</v>
      </c>
      <c r="E76" s="114">
        <f t="shared" si="27"/>
        <v>38</v>
      </c>
      <c r="F76" s="66">
        <f>D105+18</f>
        <v>33</v>
      </c>
      <c r="G76" s="114">
        <f t="shared" si="28"/>
        <v>42</v>
      </c>
      <c r="H76" s="114">
        <f t="shared" si="33"/>
        <v>47</v>
      </c>
      <c r="I76" s="114">
        <f t="shared" si="29"/>
        <v>51</v>
      </c>
      <c r="J76" s="114">
        <f t="shared" si="30"/>
        <v>58</v>
      </c>
      <c r="K76" s="66">
        <f>E105+38</f>
        <v>53</v>
      </c>
      <c r="L76" s="114">
        <v>2</v>
      </c>
      <c r="M76" s="114">
        <f t="shared" si="42"/>
        <v>7</v>
      </c>
      <c r="N76" s="160">
        <f t="shared" si="41"/>
        <v>11</v>
      </c>
      <c r="O76" s="114">
        <f t="shared" si="38"/>
        <v>18</v>
      </c>
      <c r="P76" s="66">
        <f t="shared" si="39"/>
        <v>13</v>
      </c>
      <c r="Q76" s="114">
        <f aca="true" t="shared" si="43" ref="Q76:Q87">L76+20</f>
        <v>22</v>
      </c>
      <c r="R76" s="114">
        <v>27</v>
      </c>
      <c r="S76" s="114">
        <v>31</v>
      </c>
      <c r="T76" s="114">
        <v>38</v>
      </c>
      <c r="U76" s="66">
        <v>33</v>
      </c>
      <c r="V76" s="19">
        <v>42</v>
      </c>
    </row>
    <row r="77" spans="1:22" ht="18" customHeight="1">
      <c r="A77" s="111">
        <v>16</v>
      </c>
      <c r="B77" s="309" t="s">
        <v>106</v>
      </c>
      <c r="C77" s="111">
        <f t="shared" si="40"/>
        <v>29</v>
      </c>
      <c r="D77" s="114">
        <f t="shared" si="26"/>
        <v>33</v>
      </c>
      <c r="E77" s="114">
        <f t="shared" si="27"/>
        <v>40</v>
      </c>
      <c r="F77" s="281" t="s">
        <v>233</v>
      </c>
      <c r="G77" s="114">
        <f t="shared" si="28"/>
        <v>44</v>
      </c>
      <c r="H77" s="114">
        <f t="shared" si="33"/>
        <v>49</v>
      </c>
      <c r="I77" s="114">
        <f t="shared" si="29"/>
        <v>53</v>
      </c>
      <c r="J77" s="130">
        <v>0.3333333333333333</v>
      </c>
      <c r="K77" s="281" t="s">
        <v>233</v>
      </c>
      <c r="L77" s="114">
        <v>4</v>
      </c>
      <c r="M77" s="114">
        <f t="shared" si="42"/>
        <v>9</v>
      </c>
      <c r="N77" s="160">
        <f t="shared" si="41"/>
        <v>13</v>
      </c>
      <c r="O77" s="114">
        <v>20</v>
      </c>
      <c r="P77" s="281" t="s">
        <v>233</v>
      </c>
      <c r="Q77" s="114">
        <f t="shared" si="43"/>
        <v>24</v>
      </c>
      <c r="R77" s="114">
        <v>29</v>
      </c>
      <c r="S77" s="114">
        <v>33</v>
      </c>
      <c r="T77" s="114">
        <v>40</v>
      </c>
      <c r="U77" s="281" t="s">
        <v>233</v>
      </c>
      <c r="V77" s="19">
        <v>44</v>
      </c>
    </row>
    <row r="78" spans="1:22" ht="18" customHeight="1">
      <c r="A78" s="111">
        <v>17</v>
      </c>
      <c r="B78" s="309" t="s">
        <v>108</v>
      </c>
      <c r="C78" s="111">
        <f t="shared" si="40"/>
        <v>31</v>
      </c>
      <c r="D78" s="151">
        <f t="shared" si="26"/>
        <v>35</v>
      </c>
      <c r="E78" s="114">
        <f t="shared" si="27"/>
        <v>42</v>
      </c>
      <c r="F78" s="156">
        <f>D107+18</f>
        <v>35</v>
      </c>
      <c r="G78" s="114">
        <f t="shared" si="28"/>
        <v>46</v>
      </c>
      <c r="H78" s="114">
        <f t="shared" si="33"/>
        <v>51</v>
      </c>
      <c r="I78" s="151">
        <f t="shared" si="29"/>
        <v>55</v>
      </c>
      <c r="J78" s="130">
        <v>0.3347222222222222</v>
      </c>
      <c r="K78" s="156">
        <f>E107+38</f>
        <v>55</v>
      </c>
      <c r="L78" s="114">
        <v>6</v>
      </c>
      <c r="M78" s="114">
        <f t="shared" si="42"/>
        <v>11</v>
      </c>
      <c r="N78" s="155">
        <f t="shared" si="41"/>
        <v>15</v>
      </c>
      <c r="O78" s="114">
        <v>22</v>
      </c>
      <c r="P78" s="156">
        <f t="shared" si="39"/>
        <v>15</v>
      </c>
      <c r="Q78" s="114">
        <f t="shared" si="43"/>
        <v>26</v>
      </c>
      <c r="R78" s="114">
        <v>31</v>
      </c>
      <c r="S78" s="151">
        <v>35</v>
      </c>
      <c r="T78" s="114">
        <v>42</v>
      </c>
      <c r="U78" s="156">
        <v>35</v>
      </c>
      <c r="V78" s="19">
        <v>46</v>
      </c>
    </row>
    <row r="79" spans="1:22" ht="18" customHeight="1">
      <c r="A79" s="111">
        <v>18</v>
      </c>
      <c r="B79" s="309" t="s">
        <v>110</v>
      </c>
      <c r="C79" s="111">
        <f t="shared" si="40"/>
        <v>33</v>
      </c>
      <c r="D79" s="114">
        <f t="shared" si="26"/>
        <v>37</v>
      </c>
      <c r="E79" s="114">
        <f t="shared" si="27"/>
        <v>44</v>
      </c>
      <c r="F79" s="281" t="s">
        <v>233</v>
      </c>
      <c r="G79" s="114">
        <f t="shared" si="28"/>
        <v>48</v>
      </c>
      <c r="H79" s="114">
        <f t="shared" si="33"/>
        <v>53</v>
      </c>
      <c r="I79" s="114">
        <f t="shared" si="29"/>
        <v>57</v>
      </c>
      <c r="J79" s="114">
        <v>4</v>
      </c>
      <c r="K79" s="281" t="s">
        <v>233</v>
      </c>
      <c r="L79" s="282">
        <v>8</v>
      </c>
      <c r="M79" s="114">
        <f t="shared" si="42"/>
        <v>13</v>
      </c>
      <c r="N79" s="160">
        <f t="shared" si="41"/>
        <v>17</v>
      </c>
      <c r="O79" s="114">
        <f aca="true" t="shared" si="44" ref="O79:O87">J79+20</f>
        <v>24</v>
      </c>
      <c r="P79" s="281" t="s">
        <v>233</v>
      </c>
      <c r="Q79" s="114">
        <f t="shared" si="43"/>
        <v>28</v>
      </c>
      <c r="R79" s="114">
        <v>33</v>
      </c>
      <c r="S79" s="114">
        <v>37</v>
      </c>
      <c r="T79" s="114">
        <v>44</v>
      </c>
      <c r="U79" s="281" t="s">
        <v>233</v>
      </c>
      <c r="V79" s="19">
        <v>48</v>
      </c>
    </row>
    <row r="80" spans="1:22" ht="18" customHeight="1">
      <c r="A80" s="111">
        <v>19</v>
      </c>
      <c r="B80" s="309" t="s">
        <v>112</v>
      </c>
      <c r="C80" s="111">
        <f t="shared" si="40"/>
        <v>35</v>
      </c>
      <c r="D80" s="114">
        <f t="shared" si="26"/>
        <v>39</v>
      </c>
      <c r="E80" s="114">
        <f t="shared" si="27"/>
        <v>46</v>
      </c>
      <c r="F80" s="66">
        <f>D109+18</f>
        <v>38</v>
      </c>
      <c r="G80" s="114">
        <f t="shared" si="28"/>
        <v>50</v>
      </c>
      <c r="H80" s="114">
        <f t="shared" si="33"/>
        <v>55</v>
      </c>
      <c r="I80" s="114">
        <f t="shared" si="29"/>
        <v>59</v>
      </c>
      <c r="J80" s="114">
        <v>6</v>
      </c>
      <c r="K80" s="66">
        <f>E109+38</f>
        <v>58</v>
      </c>
      <c r="L80" s="114">
        <v>10</v>
      </c>
      <c r="M80" s="114">
        <f t="shared" si="42"/>
        <v>15</v>
      </c>
      <c r="N80" s="160">
        <f>I80-40</f>
        <v>19</v>
      </c>
      <c r="O80" s="114">
        <f t="shared" si="44"/>
        <v>26</v>
      </c>
      <c r="P80" s="66">
        <f t="shared" si="39"/>
        <v>18</v>
      </c>
      <c r="Q80" s="114">
        <f t="shared" si="43"/>
        <v>30</v>
      </c>
      <c r="R80" s="114">
        <v>35</v>
      </c>
      <c r="S80" s="114">
        <v>39</v>
      </c>
      <c r="T80" s="114">
        <v>46</v>
      </c>
      <c r="U80" s="66">
        <v>38</v>
      </c>
      <c r="V80" s="19">
        <v>50</v>
      </c>
    </row>
    <row r="81" spans="1:22" ht="18" customHeight="1">
      <c r="A81" s="111">
        <v>20</v>
      </c>
      <c r="B81" s="309" t="s">
        <v>114</v>
      </c>
      <c r="C81" s="111">
        <f t="shared" si="40"/>
        <v>37</v>
      </c>
      <c r="D81" s="114">
        <f t="shared" si="26"/>
        <v>41</v>
      </c>
      <c r="E81" s="114">
        <f t="shared" si="27"/>
        <v>48</v>
      </c>
      <c r="F81" s="281" t="s">
        <v>233</v>
      </c>
      <c r="G81" s="114">
        <f t="shared" si="28"/>
        <v>52</v>
      </c>
      <c r="H81" s="114">
        <f t="shared" si="33"/>
        <v>57</v>
      </c>
      <c r="I81" s="114">
        <v>1</v>
      </c>
      <c r="J81" s="114">
        <v>8</v>
      </c>
      <c r="K81" s="281" t="s">
        <v>233</v>
      </c>
      <c r="L81" s="114">
        <v>12</v>
      </c>
      <c r="M81" s="114">
        <f t="shared" si="42"/>
        <v>17</v>
      </c>
      <c r="N81" s="114">
        <f t="shared" si="35"/>
        <v>21</v>
      </c>
      <c r="O81" s="114">
        <f t="shared" si="44"/>
        <v>28</v>
      </c>
      <c r="P81" s="281" t="s">
        <v>233</v>
      </c>
      <c r="Q81" s="114">
        <f t="shared" si="43"/>
        <v>32</v>
      </c>
      <c r="R81" s="114">
        <v>37</v>
      </c>
      <c r="S81" s="114">
        <v>41</v>
      </c>
      <c r="T81" s="114">
        <v>48</v>
      </c>
      <c r="U81" s="281" t="s">
        <v>233</v>
      </c>
      <c r="V81" s="19">
        <v>52</v>
      </c>
    </row>
    <row r="82" spans="1:22" ht="18" customHeight="1">
      <c r="A82" s="111">
        <v>21</v>
      </c>
      <c r="B82" s="309" t="s">
        <v>115</v>
      </c>
      <c r="C82" s="111">
        <f t="shared" si="40"/>
        <v>39</v>
      </c>
      <c r="D82" s="114">
        <f t="shared" si="26"/>
        <v>43</v>
      </c>
      <c r="E82" s="114">
        <f t="shared" si="27"/>
        <v>50</v>
      </c>
      <c r="F82" s="281" t="s">
        <v>233</v>
      </c>
      <c r="G82" s="114">
        <f t="shared" si="28"/>
        <v>54</v>
      </c>
      <c r="H82" s="114">
        <f t="shared" si="33"/>
        <v>59</v>
      </c>
      <c r="I82" s="114">
        <v>3</v>
      </c>
      <c r="J82" s="114">
        <v>10</v>
      </c>
      <c r="K82" s="281" t="s">
        <v>233</v>
      </c>
      <c r="L82" s="114">
        <v>14</v>
      </c>
      <c r="M82" s="114">
        <f t="shared" si="42"/>
        <v>19</v>
      </c>
      <c r="N82" s="114">
        <f t="shared" si="35"/>
        <v>23</v>
      </c>
      <c r="O82" s="114">
        <f t="shared" si="44"/>
        <v>30</v>
      </c>
      <c r="P82" s="281" t="s">
        <v>233</v>
      </c>
      <c r="Q82" s="114">
        <f t="shared" si="43"/>
        <v>34</v>
      </c>
      <c r="R82" s="114">
        <v>39</v>
      </c>
      <c r="S82" s="114">
        <v>43</v>
      </c>
      <c r="T82" s="114">
        <v>50</v>
      </c>
      <c r="U82" s="281" t="s">
        <v>233</v>
      </c>
      <c r="V82" s="19">
        <v>54</v>
      </c>
    </row>
    <row r="83" spans="1:22" ht="18" customHeight="1">
      <c r="A83" s="111">
        <v>22</v>
      </c>
      <c r="B83" s="309" t="s">
        <v>117</v>
      </c>
      <c r="C83" s="438">
        <f t="shared" si="40"/>
        <v>42</v>
      </c>
      <c r="D83" s="114">
        <f t="shared" si="26"/>
        <v>46</v>
      </c>
      <c r="E83" s="114">
        <f t="shared" si="27"/>
        <v>53</v>
      </c>
      <c r="F83" s="156">
        <f>D112+18</f>
        <v>42</v>
      </c>
      <c r="G83" s="114">
        <f t="shared" si="28"/>
        <v>57</v>
      </c>
      <c r="H83" s="151">
        <v>2</v>
      </c>
      <c r="I83" s="114">
        <v>6</v>
      </c>
      <c r="J83" s="114">
        <v>13</v>
      </c>
      <c r="K83" s="156">
        <v>2</v>
      </c>
      <c r="L83" s="114">
        <v>17</v>
      </c>
      <c r="M83" s="151">
        <f>H83+20</f>
        <v>22</v>
      </c>
      <c r="N83" s="114">
        <f t="shared" si="35"/>
        <v>26</v>
      </c>
      <c r="O83" s="114">
        <f t="shared" si="44"/>
        <v>33</v>
      </c>
      <c r="P83" s="156">
        <f aca="true" t="shared" si="45" ref="P83:P87">K83+20</f>
        <v>22</v>
      </c>
      <c r="Q83" s="114">
        <f t="shared" si="43"/>
        <v>37</v>
      </c>
      <c r="R83" s="151">
        <v>42</v>
      </c>
      <c r="S83" s="114">
        <v>46</v>
      </c>
      <c r="T83" s="114">
        <v>53</v>
      </c>
      <c r="U83" s="156">
        <v>42</v>
      </c>
      <c r="V83" s="19">
        <v>57</v>
      </c>
    </row>
    <row r="84" spans="1:22" ht="18" customHeight="1">
      <c r="A84" s="111">
        <v>23</v>
      </c>
      <c r="B84" s="309" t="s">
        <v>118</v>
      </c>
      <c r="C84" s="111">
        <f t="shared" si="40"/>
        <v>44</v>
      </c>
      <c r="D84" s="114">
        <f t="shared" si="26"/>
        <v>48</v>
      </c>
      <c r="E84" s="114">
        <f t="shared" si="27"/>
        <v>55</v>
      </c>
      <c r="F84" s="281" t="s">
        <v>233</v>
      </c>
      <c r="G84" s="114">
        <f t="shared" si="28"/>
        <v>59</v>
      </c>
      <c r="H84" s="114">
        <v>4</v>
      </c>
      <c r="I84" s="114">
        <v>8</v>
      </c>
      <c r="J84" s="114">
        <v>15</v>
      </c>
      <c r="K84" s="281" t="s">
        <v>233</v>
      </c>
      <c r="L84" s="114">
        <v>19</v>
      </c>
      <c r="M84" s="114">
        <f aca="true" t="shared" si="46" ref="M84:M87">H84+20</f>
        <v>24</v>
      </c>
      <c r="N84" s="114">
        <f t="shared" si="35"/>
        <v>28</v>
      </c>
      <c r="O84" s="114">
        <f t="shared" si="44"/>
        <v>35</v>
      </c>
      <c r="P84" s="281" t="s">
        <v>233</v>
      </c>
      <c r="Q84" s="114">
        <f t="shared" si="43"/>
        <v>39</v>
      </c>
      <c r="R84" s="114">
        <v>44</v>
      </c>
      <c r="S84" s="114">
        <v>48</v>
      </c>
      <c r="T84" s="114">
        <v>55</v>
      </c>
      <c r="U84" s="281" t="s">
        <v>233</v>
      </c>
      <c r="V84" s="19">
        <v>59</v>
      </c>
    </row>
    <row r="85" spans="1:22" ht="18" customHeight="1">
      <c r="A85" s="111">
        <v>24</v>
      </c>
      <c r="B85" s="309" t="s">
        <v>120</v>
      </c>
      <c r="C85" s="111">
        <f t="shared" si="40"/>
        <v>46</v>
      </c>
      <c r="D85" s="114">
        <f t="shared" si="26"/>
        <v>50</v>
      </c>
      <c r="E85" s="114">
        <f t="shared" si="27"/>
        <v>57</v>
      </c>
      <c r="F85" s="281" t="s">
        <v>233</v>
      </c>
      <c r="G85" s="114">
        <v>1</v>
      </c>
      <c r="H85" s="114">
        <v>6</v>
      </c>
      <c r="I85" s="114">
        <v>10</v>
      </c>
      <c r="J85" s="114">
        <v>17</v>
      </c>
      <c r="K85" s="281" t="s">
        <v>233</v>
      </c>
      <c r="L85" s="114">
        <v>21</v>
      </c>
      <c r="M85" s="114">
        <f t="shared" si="46"/>
        <v>26</v>
      </c>
      <c r="N85" s="114">
        <f t="shared" si="35"/>
        <v>30</v>
      </c>
      <c r="O85" s="114">
        <f t="shared" si="44"/>
        <v>37</v>
      </c>
      <c r="P85" s="281" t="s">
        <v>233</v>
      </c>
      <c r="Q85" s="114">
        <f t="shared" si="43"/>
        <v>41</v>
      </c>
      <c r="R85" s="114">
        <v>46</v>
      </c>
      <c r="S85" s="114">
        <v>50</v>
      </c>
      <c r="T85" s="114">
        <v>57</v>
      </c>
      <c r="U85" s="281" t="s">
        <v>233</v>
      </c>
      <c r="V85" s="451">
        <v>0.3756944444444445</v>
      </c>
    </row>
    <row r="86" spans="1:22" ht="18" customHeight="1">
      <c r="A86" s="111">
        <v>25</v>
      </c>
      <c r="B86" s="309" t="s">
        <v>122</v>
      </c>
      <c r="C86" s="111">
        <f t="shared" si="40"/>
        <v>48</v>
      </c>
      <c r="D86" s="114">
        <f t="shared" si="26"/>
        <v>52</v>
      </c>
      <c r="E86" s="114">
        <f t="shared" si="27"/>
        <v>59</v>
      </c>
      <c r="F86" s="66">
        <f>D115+18</f>
        <v>45</v>
      </c>
      <c r="G86" s="114">
        <v>3</v>
      </c>
      <c r="H86" s="114">
        <v>8</v>
      </c>
      <c r="I86" s="114">
        <v>12</v>
      </c>
      <c r="J86" s="114">
        <v>19</v>
      </c>
      <c r="K86" s="66">
        <v>5</v>
      </c>
      <c r="L86" s="114">
        <v>23</v>
      </c>
      <c r="M86" s="114">
        <f t="shared" si="46"/>
        <v>28</v>
      </c>
      <c r="N86" s="114">
        <f t="shared" si="35"/>
        <v>32</v>
      </c>
      <c r="O86" s="114">
        <f t="shared" si="44"/>
        <v>39</v>
      </c>
      <c r="P86" s="66">
        <f t="shared" si="45"/>
        <v>25</v>
      </c>
      <c r="Q86" s="114">
        <f t="shared" si="43"/>
        <v>43</v>
      </c>
      <c r="R86" s="114">
        <v>48</v>
      </c>
      <c r="S86" s="114">
        <v>52</v>
      </c>
      <c r="T86" s="114">
        <v>59</v>
      </c>
      <c r="U86" s="66">
        <v>45</v>
      </c>
      <c r="V86" s="19">
        <v>3</v>
      </c>
    </row>
    <row r="87" spans="1:22" ht="18" customHeight="1" thickBot="1">
      <c r="A87" s="115">
        <v>26</v>
      </c>
      <c r="B87" s="310" t="s">
        <v>125</v>
      </c>
      <c r="C87" s="214">
        <f t="shared" si="40"/>
        <v>50</v>
      </c>
      <c r="D87" s="51">
        <f t="shared" si="26"/>
        <v>54</v>
      </c>
      <c r="E87" s="185">
        <v>0.3340277777777778</v>
      </c>
      <c r="F87" s="446">
        <v>0.32430555555555557</v>
      </c>
      <c r="G87" s="185">
        <v>0.3368055555555556</v>
      </c>
      <c r="H87" s="51">
        <v>10</v>
      </c>
      <c r="I87" s="51">
        <v>14</v>
      </c>
      <c r="J87" s="51">
        <v>21</v>
      </c>
      <c r="K87" s="69">
        <v>7</v>
      </c>
      <c r="L87" s="51">
        <v>25</v>
      </c>
      <c r="M87" s="51">
        <f t="shared" si="46"/>
        <v>30</v>
      </c>
      <c r="N87" s="51">
        <f t="shared" si="35"/>
        <v>34</v>
      </c>
      <c r="O87" s="51">
        <f t="shared" si="44"/>
        <v>41</v>
      </c>
      <c r="P87" s="69">
        <f t="shared" si="45"/>
        <v>27</v>
      </c>
      <c r="Q87" s="51">
        <f t="shared" si="43"/>
        <v>45</v>
      </c>
      <c r="R87" s="51">
        <v>50</v>
      </c>
      <c r="S87" s="51">
        <v>54</v>
      </c>
      <c r="T87" s="185">
        <v>0.3756944444444445</v>
      </c>
      <c r="U87" s="446">
        <v>0.3659722222222222</v>
      </c>
      <c r="V87" s="447">
        <v>0.37847222222222227</v>
      </c>
    </row>
    <row r="88" spans="1:20" s="203" customFormat="1" ht="18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1:20" s="203" customFormat="1" ht="18" customHeight="1" thickBo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</row>
    <row r="90" spans="1:5" ht="18" customHeight="1" thickBot="1">
      <c r="A90" s="2" t="s">
        <v>1</v>
      </c>
      <c r="B90" s="3" t="s">
        <v>2</v>
      </c>
      <c r="C90" s="106" t="s">
        <v>272</v>
      </c>
      <c r="D90" s="106" t="s">
        <v>273</v>
      </c>
      <c r="E90" s="104" t="s">
        <v>405</v>
      </c>
    </row>
    <row r="91" spans="1:5" ht="18" customHeight="1">
      <c r="A91" s="18">
        <v>1</v>
      </c>
      <c r="B91" s="138" t="s">
        <v>80</v>
      </c>
      <c r="C91" s="5">
        <v>0</v>
      </c>
      <c r="D91" s="5">
        <v>0</v>
      </c>
      <c r="E91" s="5">
        <v>0</v>
      </c>
    </row>
    <row r="92" spans="1:5" ht="18" customHeight="1">
      <c r="A92" s="18">
        <v>2</v>
      </c>
      <c r="B92" s="138" t="s">
        <v>81</v>
      </c>
      <c r="C92" s="5">
        <v>2</v>
      </c>
      <c r="D92" s="5" t="s">
        <v>349</v>
      </c>
      <c r="E92" s="5" t="s">
        <v>349</v>
      </c>
    </row>
    <row r="93" spans="1:5" ht="18" customHeight="1">
      <c r="A93" s="18">
        <v>3</v>
      </c>
      <c r="B93" s="138" t="s">
        <v>82</v>
      </c>
      <c r="C93" s="5">
        <v>4</v>
      </c>
      <c r="D93" s="5">
        <v>2</v>
      </c>
      <c r="E93" s="5">
        <v>2</v>
      </c>
    </row>
    <row r="94" spans="1:5" ht="18" customHeight="1">
      <c r="A94" s="18">
        <v>4</v>
      </c>
      <c r="B94" s="138" t="s">
        <v>83</v>
      </c>
      <c r="C94" s="5">
        <v>5</v>
      </c>
      <c r="D94" s="5" t="s">
        <v>349</v>
      </c>
      <c r="E94" s="5" t="s">
        <v>349</v>
      </c>
    </row>
    <row r="95" spans="1:5" ht="18" customHeight="1">
      <c r="A95" s="18">
        <v>5</v>
      </c>
      <c r="B95" s="138" t="s">
        <v>86</v>
      </c>
      <c r="C95" s="5">
        <v>7</v>
      </c>
      <c r="D95" s="5" t="s">
        <v>349</v>
      </c>
      <c r="E95" s="5" t="s">
        <v>349</v>
      </c>
    </row>
    <row r="96" spans="1:5" ht="18" customHeight="1">
      <c r="A96" s="18">
        <v>6</v>
      </c>
      <c r="B96" s="138" t="s">
        <v>88</v>
      </c>
      <c r="C96" s="5">
        <v>9</v>
      </c>
      <c r="D96" s="5">
        <v>5</v>
      </c>
      <c r="E96" s="5">
        <v>5</v>
      </c>
    </row>
    <row r="97" spans="1:5" ht="18" customHeight="1">
      <c r="A97" s="18">
        <v>7</v>
      </c>
      <c r="B97" s="138" t="s">
        <v>90</v>
      </c>
      <c r="C97" s="5">
        <v>10</v>
      </c>
      <c r="D97" s="5" t="s">
        <v>349</v>
      </c>
      <c r="E97" s="5" t="s">
        <v>349</v>
      </c>
    </row>
    <row r="98" spans="1:5" ht="18" customHeight="1">
      <c r="A98" s="18">
        <v>8</v>
      </c>
      <c r="B98" s="138" t="s">
        <v>92</v>
      </c>
      <c r="C98" s="5">
        <v>12</v>
      </c>
      <c r="D98" s="5">
        <v>7</v>
      </c>
      <c r="E98" s="5">
        <v>7</v>
      </c>
    </row>
    <row r="99" spans="1:5" ht="18" customHeight="1">
      <c r="A99" s="18">
        <v>9</v>
      </c>
      <c r="B99" s="138" t="s">
        <v>31</v>
      </c>
      <c r="C99" s="5">
        <v>14</v>
      </c>
      <c r="D99" s="5">
        <v>9</v>
      </c>
      <c r="E99" s="5">
        <v>9</v>
      </c>
    </row>
    <row r="100" spans="1:5" ht="18" customHeight="1">
      <c r="A100" s="18">
        <v>10</v>
      </c>
      <c r="B100" s="138" t="s">
        <v>94</v>
      </c>
      <c r="C100" s="5">
        <v>15</v>
      </c>
      <c r="D100" s="5">
        <v>10</v>
      </c>
      <c r="E100" s="5">
        <v>10</v>
      </c>
    </row>
    <row r="101" spans="1:5" ht="18" customHeight="1">
      <c r="A101" s="18">
        <v>11</v>
      </c>
      <c r="B101" s="138" t="s">
        <v>97</v>
      </c>
      <c r="C101" s="5">
        <v>16</v>
      </c>
      <c r="D101" s="5">
        <v>11</v>
      </c>
      <c r="E101" s="5">
        <v>11</v>
      </c>
    </row>
    <row r="102" spans="1:5" ht="18" customHeight="1">
      <c r="A102" s="18">
        <v>12</v>
      </c>
      <c r="B102" s="138" t="s">
        <v>99</v>
      </c>
      <c r="C102" s="5">
        <v>18</v>
      </c>
      <c r="D102" s="5" t="s">
        <v>349</v>
      </c>
      <c r="E102" s="5" t="s">
        <v>349</v>
      </c>
    </row>
    <row r="103" spans="1:5" ht="18" customHeight="1">
      <c r="A103" s="18">
        <v>13</v>
      </c>
      <c r="B103" s="138" t="s">
        <v>101</v>
      </c>
      <c r="C103" s="5">
        <v>20</v>
      </c>
      <c r="D103" s="5">
        <v>13</v>
      </c>
      <c r="E103" s="5">
        <v>13</v>
      </c>
    </row>
    <row r="104" spans="1:5" ht="18" customHeight="1">
      <c r="A104" s="18">
        <v>14</v>
      </c>
      <c r="B104" s="138" t="s">
        <v>103</v>
      </c>
      <c r="C104" s="5">
        <v>22</v>
      </c>
      <c r="D104" s="5" t="s">
        <v>349</v>
      </c>
      <c r="E104" s="5" t="s">
        <v>349</v>
      </c>
    </row>
    <row r="105" spans="1:5" ht="18" customHeight="1">
      <c r="A105" s="18">
        <v>15</v>
      </c>
      <c r="B105" s="138" t="s">
        <v>104</v>
      </c>
      <c r="C105" s="5">
        <v>23</v>
      </c>
      <c r="D105" s="5">
        <v>15</v>
      </c>
      <c r="E105" s="5">
        <v>15</v>
      </c>
    </row>
    <row r="106" spans="1:5" ht="18" customHeight="1">
      <c r="A106" s="18">
        <v>16</v>
      </c>
      <c r="B106" s="138" t="s">
        <v>106</v>
      </c>
      <c r="C106" s="5">
        <v>25</v>
      </c>
      <c r="D106" s="5" t="s">
        <v>349</v>
      </c>
      <c r="E106" s="5" t="s">
        <v>349</v>
      </c>
    </row>
    <row r="107" spans="1:5" ht="18" customHeight="1">
      <c r="A107" s="18">
        <v>17</v>
      </c>
      <c r="B107" s="138" t="s">
        <v>108</v>
      </c>
      <c r="C107" s="5">
        <v>27</v>
      </c>
      <c r="D107" s="5">
        <v>17</v>
      </c>
      <c r="E107" s="5">
        <v>17</v>
      </c>
    </row>
    <row r="108" spans="1:5" ht="18" customHeight="1">
      <c r="A108" s="18">
        <v>18</v>
      </c>
      <c r="B108" s="138" t="s">
        <v>110</v>
      </c>
      <c r="C108" s="5">
        <v>29</v>
      </c>
      <c r="D108" s="5" t="s">
        <v>349</v>
      </c>
      <c r="E108" s="5" t="s">
        <v>349</v>
      </c>
    </row>
    <row r="109" spans="1:5" ht="18" customHeight="1">
      <c r="A109" s="18">
        <v>19</v>
      </c>
      <c r="B109" s="138" t="s">
        <v>112</v>
      </c>
      <c r="C109" s="5">
        <v>31</v>
      </c>
      <c r="D109" s="5">
        <v>20</v>
      </c>
      <c r="E109" s="5">
        <v>20</v>
      </c>
    </row>
    <row r="110" spans="1:5" ht="18" customHeight="1">
      <c r="A110" s="18">
        <v>20</v>
      </c>
      <c r="B110" s="138" t="s">
        <v>114</v>
      </c>
      <c r="C110" s="5">
        <v>33</v>
      </c>
      <c r="D110" s="5" t="s">
        <v>349</v>
      </c>
      <c r="E110" s="5" t="s">
        <v>349</v>
      </c>
    </row>
    <row r="111" spans="1:5" ht="18" customHeight="1">
      <c r="A111" s="18">
        <v>21</v>
      </c>
      <c r="B111" s="138" t="s">
        <v>115</v>
      </c>
      <c r="C111" s="5">
        <v>35</v>
      </c>
      <c r="D111" s="5" t="s">
        <v>349</v>
      </c>
      <c r="E111" s="5" t="s">
        <v>349</v>
      </c>
    </row>
    <row r="112" spans="1:5" ht="18" customHeight="1">
      <c r="A112" s="18">
        <v>22</v>
      </c>
      <c r="B112" s="138" t="s">
        <v>117</v>
      </c>
      <c r="C112" s="5">
        <v>38</v>
      </c>
      <c r="D112" s="5">
        <v>24</v>
      </c>
      <c r="E112" s="5">
        <v>25</v>
      </c>
    </row>
    <row r="113" spans="1:5" ht="18" customHeight="1">
      <c r="A113" s="18">
        <v>23</v>
      </c>
      <c r="B113" s="138" t="s">
        <v>118</v>
      </c>
      <c r="C113" s="5">
        <v>40</v>
      </c>
      <c r="D113" s="5" t="s">
        <v>349</v>
      </c>
      <c r="E113" s="5" t="s">
        <v>349</v>
      </c>
    </row>
    <row r="114" spans="1:5" ht="18" customHeight="1">
      <c r="A114" s="18">
        <v>24</v>
      </c>
      <c r="B114" s="138" t="s">
        <v>120</v>
      </c>
      <c r="C114" s="5">
        <v>42</v>
      </c>
      <c r="D114" s="5" t="s">
        <v>349</v>
      </c>
      <c r="E114" s="5" t="s">
        <v>349</v>
      </c>
    </row>
    <row r="115" spans="1:5" ht="18" customHeight="1">
      <c r="A115" s="18">
        <v>25</v>
      </c>
      <c r="B115" s="138" t="s">
        <v>122</v>
      </c>
      <c r="C115" s="5">
        <v>44</v>
      </c>
      <c r="D115" s="5">
        <v>27</v>
      </c>
      <c r="E115" s="5">
        <v>28</v>
      </c>
    </row>
    <row r="116" spans="1:5" ht="18" customHeight="1" thickBot="1">
      <c r="A116" s="42">
        <v>26</v>
      </c>
      <c r="B116" s="299" t="s">
        <v>125</v>
      </c>
      <c r="C116" s="20">
        <v>46</v>
      </c>
      <c r="D116" s="20">
        <v>29</v>
      </c>
      <c r="E116" s="20">
        <v>30</v>
      </c>
    </row>
    <row r="117" ht="18" customHeight="1"/>
    <row r="118" ht="18" customHeight="1" thickBot="1"/>
    <row r="119" spans="1:5" ht="18" customHeight="1" thickBot="1">
      <c r="A119" s="2" t="s">
        <v>1</v>
      </c>
      <c r="B119" s="193" t="s">
        <v>2</v>
      </c>
      <c r="C119" s="103"/>
      <c r="D119" s="106"/>
      <c r="E119" s="194"/>
    </row>
    <row r="120" spans="1:5" ht="18" customHeight="1">
      <c r="A120" s="18">
        <v>26</v>
      </c>
      <c r="B120" s="188" t="s">
        <v>125</v>
      </c>
      <c r="C120" s="29">
        <v>0</v>
      </c>
      <c r="D120" s="30">
        <v>0</v>
      </c>
      <c r="E120" s="189"/>
    </row>
    <row r="121" spans="1:5" ht="18" customHeight="1">
      <c r="A121" s="18">
        <v>25</v>
      </c>
      <c r="B121" s="188" t="s">
        <v>122</v>
      </c>
      <c r="C121" s="18">
        <v>2</v>
      </c>
      <c r="D121" s="5">
        <v>2</v>
      </c>
      <c r="E121" s="190"/>
    </row>
    <row r="122" spans="1:5" ht="18" customHeight="1">
      <c r="A122" s="18">
        <v>24</v>
      </c>
      <c r="B122" s="188" t="s">
        <v>120</v>
      </c>
      <c r="C122" s="18">
        <v>4</v>
      </c>
      <c r="D122" s="5" t="s">
        <v>233</v>
      </c>
      <c r="E122" s="190"/>
    </row>
    <row r="123" spans="1:5" ht="18" customHeight="1">
      <c r="A123" s="18">
        <v>23</v>
      </c>
      <c r="B123" s="188" t="s">
        <v>118</v>
      </c>
      <c r="C123" s="18">
        <v>6</v>
      </c>
      <c r="D123" s="5" t="s">
        <v>233</v>
      </c>
      <c r="E123" s="190"/>
    </row>
    <row r="124" spans="1:5" ht="18" customHeight="1">
      <c r="A124" s="18">
        <v>22</v>
      </c>
      <c r="B124" s="188" t="s">
        <v>117</v>
      </c>
      <c r="C124" s="18">
        <v>8</v>
      </c>
      <c r="D124" s="5">
        <v>5</v>
      </c>
      <c r="E124" s="190"/>
    </row>
    <row r="125" spans="1:5" ht="18" customHeight="1">
      <c r="A125" s="18">
        <v>21</v>
      </c>
      <c r="B125" s="188" t="s">
        <v>115</v>
      </c>
      <c r="C125" s="18">
        <v>11</v>
      </c>
      <c r="D125" s="5" t="s">
        <v>233</v>
      </c>
      <c r="E125" s="190"/>
    </row>
    <row r="126" spans="1:5" ht="18" customHeight="1">
      <c r="A126" s="18">
        <v>20</v>
      </c>
      <c r="B126" s="188" t="s">
        <v>114</v>
      </c>
      <c r="C126" s="18">
        <v>13</v>
      </c>
      <c r="D126" s="5" t="s">
        <v>233</v>
      </c>
      <c r="E126" s="190"/>
    </row>
    <row r="127" spans="1:5" ht="18" customHeight="1">
      <c r="A127" s="18">
        <v>19</v>
      </c>
      <c r="B127" s="188" t="s">
        <v>112</v>
      </c>
      <c r="C127" s="18">
        <v>15</v>
      </c>
      <c r="D127" s="5">
        <v>9</v>
      </c>
      <c r="E127" s="191">
        <v>0</v>
      </c>
    </row>
    <row r="128" spans="1:5" ht="18" customHeight="1">
      <c r="A128" s="18">
        <v>18</v>
      </c>
      <c r="B128" s="188" t="s">
        <v>110</v>
      </c>
      <c r="C128" s="18">
        <v>17</v>
      </c>
      <c r="D128" s="5" t="s">
        <v>233</v>
      </c>
      <c r="E128" s="31" t="s">
        <v>233</v>
      </c>
    </row>
    <row r="129" spans="1:5" ht="18" customHeight="1">
      <c r="A129" s="18">
        <v>17</v>
      </c>
      <c r="B129" s="188" t="s">
        <v>108</v>
      </c>
      <c r="C129" s="18">
        <v>19</v>
      </c>
      <c r="D129" s="5">
        <v>12</v>
      </c>
      <c r="E129" s="191">
        <v>3</v>
      </c>
    </row>
    <row r="130" spans="1:5" ht="18" customHeight="1">
      <c r="A130" s="18">
        <v>16</v>
      </c>
      <c r="B130" s="188" t="s">
        <v>106</v>
      </c>
      <c r="C130" s="18">
        <v>21</v>
      </c>
      <c r="D130" s="5" t="s">
        <v>233</v>
      </c>
      <c r="E130" s="31" t="s">
        <v>233</v>
      </c>
    </row>
    <row r="131" spans="1:5" ht="18" customHeight="1">
      <c r="A131" s="18">
        <v>15</v>
      </c>
      <c r="B131" s="188" t="s">
        <v>104</v>
      </c>
      <c r="C131" s="18">
        <v>23</v>
      </c>
      <c r="D131" s="5">
        <v>14</v>
      </c>
      <c r="E131" s="31" t="s">
        <v>233</v>
      </c>
    </row>
    <row r="132" spans="1:5" ht="18" customHeight="1">
      <c r="A132" s="18">
        <v>14</v>
      </c>
      <c r="B132" s="188" t="s">
        <v>103</v>
      </c>
      <c r="C132" s="18">
        <v>24</v>
      </c>
      <c r="D132" s="5" t="s">
        <v>233</v>
      </c>
      <c r="E132" s="31" t="s">
        <v>233</v>
      </c>
    </row>
    <row r="133" spans="1:5" ht="18" customHeight="1">
      <c r="A133" s="18">
        <v>13</v>
      </c>
      <c r="B133" s="188" t="s">
        <v>101</v>
      </c>
      <c r="C133" s="18">
        <v>26</v>
      </c>
      <c r="D133" s="5">
        <v>16</v>
      </c>
      <c r="E133" s="31" t="s">
        <v>233</v>
      </c>
    </row>
    <row r="134" spans="1:5" ht="18" customHeight="1">
      <c r="A134" s="18">
        <v>12</v>
      </c>
      <c r="B134" s="188" t="s">
        <v>99</v>
      </c>
      <c r="C134" s="18">
        <v>28</v>
      </c>
      <c r="D134" s="5" t="s">
        <v>233</v>
      </c>
      <c r="E134" s="31" t="s">
        <v>233</v>
      </c>
    </row>
    <row r="135" spans="1:5" ht="18" customHeight="1">
      <c r="A135" s="18">
        <v>11</v>
      </c>
      <c r="B135" s="188" t="s">
        <v>97</v>
      </c>
      <c r="C135" s="18">
        <v>29</v>
      </c>
      <c r="D135" s="5">
        <v>18</v>
      </c>
      <c r="E135" s="31" t="s">
        <v>233</v>
      </c>
    </row>
    <row r="136" spans="1:5" ht="18" customHeight="1">
      <c r="A136" s="18">
        <v>10</v>
      </c>
      <c r="B136" s="188" t="s">
        <v>94</v>
      </c>
      <c r="C136" s="18">
        <v>30</v>
      </c>
      <c r="D136" s="5">
        <v>19</v>
      </c>
      <c r="E136" s="31" t="s">
        <v>233</v>
      </c>
    </row>
    <row r="137" spans="1:5" ht="18" customHeight="1">
      <c r="A137" s="18">
        <v>9</v>
      </c>
      <c r="B137" s="188" t="s">
        <v>31</v>
      </c>
      <c r="C137" s="18">
        <v>32</v>
      </c>
      <c r="D137" s="5">
        <v>21</v>
      </c>
      <c r="E137" s="191">
        <v>9</v>
      </c>
    </row>
    <row r="138" spans="1:5" ht="18" customHeight="1">
      <c r="A138" s="18">
        <v>8</v>
      </c>
      <c r="B138" s="188" t="s">
        <v>92</v>
      </c>
      <c r="C138" s="18">
        <v>34</v>
      </c>
      <c r="D138" s="5">
        <v>23</v>
      </c>
      <c r="E138" s="190"/>
    </row>
    <row r="139" spans="1:5" ht="18" customHeight="1">
      <c r="A139" s="18">
        <v>7</v>
      </c>
      <c r="B139" s="188" t="s">
        <v>90</v>
      </c>
      <c r="C139" s="18">
        <v>36</v>
      </c>
      <c r="D139" s="5" t="s">
        <v>233</v>
      </c>
      <c r="E139" s="190"/>
    </row>
    <row r="140" spans="1:5" ht="18" customHeight="1">
      <c r="A140" s="18">
        <v>6</v>
      </c>
      <c r="B140" s="188" t="s">
        <v>88</v>
      </c>
      <c r="C140" s="18">
        <v>37</v>
      </c>
      <c r="D140" s="5">
        <v>25</v>
      </c>
      <c r="E140" s="190"/>
    </row>
    <row r="141" spans="1:5" ht="18" customHeight="1">
      <c r="A141" s="18">
        <v>5</v>
      </c>
      <c r="B141" s="188" t="s">
        <v>86</v>
      </c>
      <c r="C141" s="18">
        <v>39</v>
      </c>
      <c r="D141" s="5" t="s">
        <v>233</v>
      </c>
      <c r="E141" s="190"/>
    </row>
    <row r="142" spans="1:5" ht="18" customHeight="1">
      <c r="A142" s="18">
        <v>4</v>
      </c>
      <c r="B142" s="188" t="s">
        <v>83</v>
      </c>
      <c r="C142" s="18">
        <v>41</v>
      </c>
      <c r="D142" s="5" t="s">
        <v>233</v>
      </c>
      <c r="E142" s="190"/>
    </row>
    <row r="143" spans="1:5" ht="18" customHeight="1">
      <c r="A143" s="18">
        <v>3</v>
      </c>
      <c r="B143" s="188" t="s">
        <v>82</v>
      </c>
      <c r="C143" s="18">
        <v>42</v>
      </c>
      <c r="D143" s="5">
        <v>28</v>
      </c>
      <c r="E143" s="190"/>
    </row>
    <row r="144" spans="1:5" ht="18" customHeight="1">
      <c r="A144" s="18">
        <v>2</v>
      </c>
      <c r="B144" s="188" t="s">
        <v>81</v>
      </c>
      <c r="C144" s="18">
        <v>44</v>
      </c>
      <c r="D144" s="5" t="s">
        <v>233</v>
      </c>
      <c r="E144" s="190"/>
    </row>
    <row r="145" spans="1:5" ht="18" customHeight="1" thickBot="1">
      <c r="A145" s="42">
        <v>1</v>
      </c>
      <c r="B145" s="298" t="s">
        <v>80</v>
      </c>
      <c r="C145" s="42">
        <v>46</v>
      </c>
      <c r="D145" s="20">
        <v>30</v>
      </c>
      <c r="E145" s="192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mergeCells count="6">
    <mergeCell ref="P18:Q18"/>
    <mergeCell ref="A1:D1"/>
    <mergeCell ref="A2:B2"/>
    <mergeCell ref="M32:M38"/>
    <mergeCell ref="M50:M57"/>
    <mergeCell ref="A31:B31"/>
  </mergeCells>
  <printOptions/>
  <pageMargins left="0.7" right="0.7" top="0.75" bottom="0.75" header="0.3" footer="0.3"/>
  <pageSetup horizontalDpi="600" verticalDpi="600" orientation="portrait" paperSize="9" r:id="rId1"/>
  <ignoredErrors>
    <ignoredError sqref="O79:O80 P80 P7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 topLeftCell="A1">
      <selection activeCell="D6" sqref="D6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561" t="s">
        <v>128</v>
      </c>
      <c r="B1" s="562"/>
      <c r="C1" s="594" t="s">
        <v>227</v>
      </c>
      <c r="D1" s="595"/>
      <c r="E1" s="555" t="s">
        <v>418</v>
      </c>
      <c r="F1" s="9" t="s">
        <v>203</v>
      </c>
    </row>
    <row r="2" spans="1:6" ht="26.25" customHeight="1">
      <c r="A2" s="565" t="s">
        <v>137</v>
      </c>
      <c r="B2" s="566"/>
      <c r="C2" s="566" t="s">
        <v>136</v>
      </c>
      <c r="D2" s="566"/>
      <c r="E2" s="10" t="s">
        <v>135</v>
      </c>
      <c r="F2" s="11" t="s">
        <v>134</v>
      </c>
    </row>
    <row r="3" ht="14.25" thickBot="1"/>
    <row r="4" spans="1:9" s="1" customFormat="1" ht="18" customHeight="1" thickBot="1">
      <c r="A4" s="2" t="s">
        <v>1</v>
      </c>
      <c r="B4" s="3" t="s">
        <v>2</v>
      </c>
      <c r="C4" s="3" t="s">
        <v>4</v>
      </c>
      <c r="D4" s="3" t="s">
        <v>5</v>
      </c>
      <c r="E4" s="3" t="s">
        <v>3</v>
      </c>
      <c r="F4" s="7" t="s">
        <v>8</v>
      </c>
      <c r="G4" s="4"/>
      <c r="H4" s="4"/>
      <c r="I4" s="4"/>
    </row>
    <row r="5" spans="1:9" s="1" customFormat="1" ht="18" customHeight="1">
      <c r="A5" s="29">
        <v>1</v>
      </c>
      <c r="B5" s="30" t="s">
        <v>31</v>
      </c>
      <c r="C5" s="30"/>
      <c r="D5" s="30"/>
      <c r="E5" s="49" t="s">
        <v>132</v>
      </c>
      <c r="F5" s="50" t="s">
        <v>33</v>
      </c>
      <c r="G5" s="4"/>
      <c r="H5" s="4"/>
      <c r="I5" s="4"/>
    </row>
    <row r="6" spans="1:9" s="1" customFormat="1" ht="18" customHeight="1">
      <c r="A6" s="18">
        <v>2</v>
      </c>
      <c r="B6" s="5" t="s">
        <v>129</v>
      </c>
      <c r="C6" s="5">
        <v>0.3</v>
      </c>
      <c r="D6" s="5">
        <f aca="true" t="shared" si="0" ref="D6:D31">C6+D5</f>
        <v>0.3</v>
      </c>
      <c r="E6" s="37"/>
      <c r="F6" s="19" t="s">
        <v>130</v>
      </c>
      <c r="G6" s="4"/>
      <c r="H6" s="4"/>
      <c r="I6" s="4"/>
    </row>
    <row r="7" spans="1:9" s="1" customFormat="1" ht="18" customHeight="1">
      <c r="A7" s="18">
        <v>3</v>
      </c>
      <c r="B7" s="5" t="s">
        <v>30</v>
      </c>
      <c r="C7" s="5">
        <v>0.3</v>
      </c>
      <c r="D7" s="5">
        <f t="shared" si="0"/>
        <v>0.6</v>
      </c>
      <c r="E7" s="37" t="s">
        <v>133</v>
      </c>
      <c r="F7" s="19" t="s">
        <v>131</v>
      </c>
      <c r="G7" s="4"/>
      <c r="H7" s="4"/>
      <c r="I7" s="4"/>
    </row>
    <row r="8" spans="1:9" s="1" customFormat="1" ht="18" customHeight="1">
      <c r="A8" s="18">
        <v>4</v>
      </c>
      <c r="B8" s="5" t="s">
        <v>28</v>
      </c>
      <c r="C8" s="5">
        <v>0.5</v>
      </c>
      <c r="D8" s="5">
        <f t="shared" si="0"/>
        <v>1.1</v>
      </c>
      <c r="E8" s="37"/>
      <c r="F8" s="19" t="s">
        <v>139</v>
      </c>
      <c r="G8" s="4"/>
      <c r="H8" s="4"/>
      <c r="I8" s="4"/>
    </row>
    <row r="9" spans="1:9" s="1" customFormat="1" ht="18" customHeight="1">
      <c r="A9" s="18">
        <v>5</v>
      </c>
      <c r="B9" s="5" t="s">
        <v>140</v>
      </c>
      <c r="C9" s="5">
        <v>0.8</v>
      </c>
      <c r="D9" s="5">
        <f t="shared" si="0"/>
        <v>1.9000000000000001</v>
      </c>
      <c r="E9" s="37"/>
      <c r="F9" s="19" t="s">
        <v>141</v>
      </c>
      <c r="G9" s="4"/>
      <c r="H9" s="4"/>
      <c r="I9" s="4"/>
    </row>
    <row r="10" spans="1:9" s="1" customFormat="1" ht="18" customHeight="1">
      <c r="A10" s="18">
        <v>6</v>
      </c>
      <c r="B10" s="5" t="s">
        <v>142</v>
      </c>
      <c r="C10" s="5">
        <v>0.7</v>
      </c>
      <c r="D10" s="5">
        <f t="shared" si="0"/>
        <v>2.6</v>
      </c>
      <c r="E10" s="37"/>
      <c r="F10" s="19" t="s">
        <v>143</v>
      </c>
      <c r="G10" s="4"/>
      <c r="H10" s="4"/>
      <c r="I10" s="4"/>
    </row>
    <row r="11" spans="1:9" s="1" customFormat="1" ht="18" customHeight="1">
      <c r="A11" s="18">
        <v>7</v>
      </c>
      <c r="B11" s="5" t="s">
        <v>144</v>
      </c>
      <c r="C11" s="5">
        <v>0.7</v>
      </c>
      <c r="D11" s="5">
        <f t="shared" si="0"/>
        <v>3.3</v>
      </c>
      <c r="E11" s="37"/>
      <c r="F11" s="19" t="s">
        <v>145</v>
      </c>
      <c r="G11" s="4"/>
      <c r="H11" s="4"/>
      <c r="I11" s="4"/>
    </row>
    <row r="12" spans="1:9" s="1" customFormat="1" ht="18" customHeight="1">
      <c r="A12" s="18">
        <v>8</v>
      </c>
      <c r="B12" s="5" t="s">
        <v>146</v>
      </c>
      <c r="C12" s="5">
        <v>0.8</v>
      </c>
      <c r="D12" s="5">
        <f t="shared" si="0"/>
        <v>4.1</v>
      </c>
      <c r="E12" s="37"/>
      <c r="F12" s="19" t="s">
        <v>146</v>
      </c>
      <c r="G12" s="4"/>
      <c r="H12" s="4"/>
      <c r="I12" s="4"/>
    </row>
    <row r="13" spans="1:9" s="1" customFormat="1" ht="18" customHeight="1">
      <c r="A13" s="18">
        <v>9</v>
      </c>
      <c r="B13" s="5" t="s">
        <v>147</v>
      </c>
      <c r="C13" s="5">
        <v>0.7</v>
      </c>
      <c r="D13" s="5">
        <f t="shared" si="0"/>
        <v>4.8</v>
      </c>
      <c r="E13" s="37"/>
      <c r="F13" s="19" t="s">
        <v>148</v>
      </c>
      <c r="G13" s="4"/>
      <c r="H13" s="4"/>
      <c r="I13" s="4"/>
    </row>
    <row r="14" spans="1:9" s="1" customFormat="1" ht="18" customHeight="1">
      <c r="A14" s="18">
        <v>10</v>
      </c>
      <c r="B14" s="5" t="s">
        <v>150</v>
      </c>
      <c r="C14" s="5">
        <v>1</v>
      </c>
      <c r="D14" s="5">
        <f t="shared" si="0"/>
        <v>5.8</v>
      </c>
      <c r="E14" s="37"/>
      <c r="F14" s="19" t="s">
        <v>149</v>
      </c>
      <c r="G14" s="4"/>
      <c r="H14" s="4"/>
      <c r="I14" s="4"/>
    </row>
    <row r="15" spans="1:9" s="1" customFormat="1" ht="18" customHeight="1">
      <c r="A15" s="18">
        <v>11</v>
      </c>
      <c r="B15" s="5" t="s">
        <v>151</v>
      </c>
      <c r="C15" s="5">
        <v>0.7</v>
      </c>
      <c r="D15" s="5">
        <f t="shared" si="0"/>
        <v>6.5</v>
      </c>
      <c r="E15" s="37"/>
      <c r="F15" s="19" t="s">
        <v>152</v>
      </c>
      <c r="G15" s="4"/>
      <c r="H15" s="4"/>
      <c r="I15" s="4"/>
    </row>
    <row r="16" spans="1:9" s="1" customFormat="1" ht="18" customHeight="1">
      <c r="A16" s="18">
        <v>12</v>
      </c>
      <c r="B16" s="5" t="s">
        <v>153</v>
      </c>
      <c r="C16" s="5">
        <v>0.8</v>
      </c>
      <c r="D16" s="5">
        <f t="shared" si="0"/>
        <v>7.3</v>
      </c>
      <c r="E16" s="37"/>
      <c r="F16" s="19"/>
      <c r="G16" s="4"/>
      <c r="H16" s="4"/>
      <c r="I16" s="4"/>
    </row>
    <row r="17" spans="1:9" s="1" customFormat="1" ht="18" customHeight="1">
      <c r="A17" s="18">
        <v>13</v>
      </c>
      <c r="B17" s="5" t="s">
        <v>30</v>
      </c>
      <c r="C17" s="5">
        <v>0.5</v>
      </c>
      <c r="D17" s="5">
        <f t="shared" si="0"/>
        <v>7.8</v>
      </c>
      <c r="E17" s="37" t="s">
        <v>154</v>
      </c>
      <c r="F17" s="19"/>
      <c r="G17" s="4"/>
      <c r="H17" s="4"/>
      <c r="I17" s="4"/>
    </row>
    <row r="18" spans="1:9" s="1" customFormat="1" ht="18" customHeight="1">
      <c r="A18" s="18">
        <v>14</v>
      </c>
      <c r="B18" s="5" t="s">
        <v>155</v>
      </c>
      <c r="C18" s="5">
        <v>0.3</v>
      </c>
      <c r="D18" s="5">
        <f t="shared" si="0"/>
        <v>8.1</v>
      </c>
      <c r="E18" s="37"/>
      <c r="F18" s="19" t="s">
        <v>156</v>
      </c>
      <c r="G18" s="4"/>
      <c r="H18" s="4"/>
      <c r="I18" s="4"/>
    </row>
    <row r="19" spans="1:9" s="1" customFormat="1" ht="18" customHeight="1">
      <c r="A19" s="18">
        <v>15</v>
      </c>
      <c r="B19" s="5" t="s">
        <v>157</v>
      </c>
      <c r="C19" s="5">
        <v>0.3</v>
      </c>
      <c r="D19" s="5">
        <f t="shared" si="0"/>
        <v>8.4</v>
      </c>
      <c r="E19" s="37"/>
      <c r="F19" s="19" t="s">
        <v>158</v>
      </c>
      <c r="G19" s="4"/>
      <c r="H19" s="4"/>
      <c r="I19" s="4"/>
    </row>
    <row r="20" spans="1:9" s="1" customFormat="1" ht="18" customHeight="1">
      <c r="A20" s="18">
        <v>16</v>
      </c>
      <c r="B20" s="5" t="s">
        <v>159</v>
      </c>
      <c r="C20" s="5">
        <v>0.6</v>
      </c>
      <c r="D20" s="5">
        <f t="shared" si="0"/>
        <v>9</v>
      </c>
      <c r="E20" s="37"/>
      <c r="F20" s="19" t="s">
        <v>160</v>
      </c>
      <c r="G20" s="4"/>
      <c r="H20" s="4"/>
      <c r="I20" s="4"/>
    </row>
    <row r="21" spans="1:9" s="1" customFormat="1" ht="18" customHeight="1">
      <c r="A21" s="18">
        <v>17</v>
      </c>
      <c r="B21" s="5" t="s">
        <v>88</v>
      </c>
      <c r="C21" s="5">
        <v>0.4</v>
      </c>
      <c r="D21" s="5">
        <f t="shared" si="0"/>
        <v>9.4</v>
      </c>
      <c r="E21" s="37" t="s">
        <v>288</v>
      </c>
      <c r="F21" s="19" t="s">
        <v>89</v>
      </c>
      <c r="G21" s="4"/>
      <c r="H21" s="4"/>
      <c r="I21" s="4"/>
    </row>
    <row r="22" spans="1:9" s="1" customFormat="1" ht="18" customHeight="1">
      <c r="A22" s="18">
        <v>18</v>
      </c>
      <c r="B22" s="5" t="s">
        <v>161</v>
      </c>
      <c r="C22" s="5">
        <v>0.6</v>
      </c>
      <c r="D22" s="5">
        <f t="shared" si="0"/>
        <v>10</v>
      </c>
      <c r="E22" s="37"/>
      <c r="F22" s="19" t="s">
        <v>162</v>
      </c>
      <c r="G22" s="4"/>
      <c r="H22" s="4"/>
      <c r="I22" s="4"/>
    </row>
    <row r="23" spans="1:9" s="1" customFormat="1" ht="18" customHeight="1">
      <c r="A23" s="18">
        <v>19</v>
      </c>
      <c r="B23" s="5" t="s">
        <v>163</v>
      </c>
      <c r="C23" s="5">
        <v>0.5</v>
      </c>
      <c r="D23" s="5">
        <f t="shared" si="0"/>
        <v>10.5</v>
      </c>
      <c r="E23" s="37"/>
      <c r="F23" s="19" t="s">
        <v>164</v>
      </c>
      <c r="G23" s="4"/>
      <c r="H23" s="4"/>
      <c r="I23" s="4"/>
    </row>
    <row r="24" spans="1:9" s="1" customFormat="1" ht="18" customHeight="1">
      <c r="A24" s="18">
        <v>20</v>
      </c>
      <c r="B24" s="5" t="s">
        <v>165</v>
      </c>
      <c r="C24" s="5">
        <v>0.7</v>
      </c>
      <c r="D24" s="5">
        <f t="shared" si="0"/>
        <v>11.2</v>
      </c>
      <c r="E24" s="37"/>
      <c r="F24" s="19"/>
      <c r="G24" s="4"/>
      <c r="H24" s="4"/>
      <c r="I24" s="4"/>
    </row>
    <row r="25" spans="1:9" s="1" customFormat="1" ht="18" customHeight="1">
      <c r="A25" s="18">
        <v>21</v>
      </c>
      <c r="B25" s="5" t="s">
        <v>166</v>
      </c>
      <c r="C25" s="5">
        <v>0.7</v>
      </c>
      <c r="D25" s="5">
        <f t="shared" si="0"/>
        <v>11.899999999999999</v>
      </c>
      <c r="E25" s="37"/>
      <c r="F25" s="19" t="s">
        <v>167</v>
      </c>
      <c r="G25" s="4"/>
      <c r="H25" s="4"/>
      <c r="I25" s="4"/>
    </row>
    <row r="26" spans="1:9" s="1" customFormat="1" ht="18" customHeight="1">
      <c r="A26" s="18">
        <v>22</v>
      </c>
      <c r="B26" s="5" t="s">
        <v>38</v>
      </c>
      <c r="C26" s="5">
        <v>0.8</v>
      </c>
      <c r="D26" s="5">
        <f t="shared" si="0"/>
        <v>12.7</v>
      </c>
      <c r="E26" s="37" t="s">
        <v>289</v>
      </c>
      <c r="F26" s="19" t="s">
        <v>168</v>
      </c>
      <c r="G26" s="4"/>
      <c r="H26" s="4"/>
      <c r="I26" s="4"/>
    </row>
    <row r="27" spans="1:9" s="1" customFormat="1" ht="18" customHeight="1">
      <c r="A27" s="18">
        <v>23</v>
      </c>
      <c r="B27" s="5" t="s">
        <v>169</v>
      </c>
      <c r="C27" s="5">
        <v>1.1</v>
      </c>
      <c r="D27" s="5">
        <f t="shared" si="0"/>
        <v>13.799999999999999</v>
      </c>
      <c r="E27" s="37"/>
      <c r="F27" s="19" t="s">
        <v>170</v>
      </c>
      <c r="G27" s="4"/>
      <c r="H27" s="4"/>
      <c r="I27" s="4"/>
    </row>
    <row r="28" spans="1:9" s="1" customFormat="1" ht="18" customHeight="1">
      <c r="A28" s="18">
        <v>24</v>
      </c>
      <c r="B28" s="5" t="s">
        <v>171</v>
      </c>
      <c r="C28" s="5">
        <v>1.3</v>
      </c>
      <c r="D28" s="5">
        <f t="shared" si="0"/>
        <v>15.1</v>
      </c>
      <c r="E28" s="37"/>
      <c r="F28" s="19" t="s">
        <v>172</v>
      </c>
      <c r="G28" s="4"/>
      <c r="H28" s="4"/>
      <c r="I28" s="4"/>
    </row>
    <row r="29" spans="1:9" s="1" customFormat="1" ht="18" customHeight="1">
      <c r="A29" s="18">
        <v>25</v>
      </c>
      <c r="B29" s="5" t="s">
        <v>173</v>
      </c>
      <c r="C29" s="5">
        <v>1</v>
      </c>
      <c r="D29" s="5">
        <f t="shared" si="0"/>
        <v>16.1</v>
      </c>
      <c r="E29" s="37"/>
      <c r="F29" s="19" t="s">
        <v>174</v>
      </c>
      <c r="G29" s="4"/>
      <c r="H29" s="4"/>
      <c r="I29" s="4"/>
    </row>
    <row r="30" spans="1:9" s="1" customFormat="1" ht="18" customHeight="1">
      <c r="A30" s="18">
        <v>26</v>
      </c>
      <c r="B30" s="5" t="s">
        <v>175</v>
      </c>
      <c r="C30" s="5">
        <v>1</v>
      </c>
      <c r="D30" s="5">
        <f t="shared" si="0"/>
        <v>17.1</v>
      </c>
      <c r="E30" s="37"/>
      <c r="F30" s="19" t="s">
        <v>176</v>
      </c>
      <c r="G30" s="4"/>
      <c r="H30" s="4"/>
      <c r="I30" s="4"/>
    </row>
    <row r="31" spans="1:9" s="1" customFormat="1" ht="18" customHeight="1" thickBot="1">
      <c r="A31" s="42">
        <v>27</v>
      </c>
      <c r="B31" s="20" t="s">
        <v>31</v>
      </c>
      <c r="C31" s="20">
        <v>0.8</v>
      </c>
      <c r="D31" s="20">
        <f t="shared" si="0"/>
        <v>17.900000000000002</v>
      </c>
      <c r="E31" s="51" t="s">
        <v>132</v>
      </c>
      <c r="F31" s="21"/>
      <c r="G31" s="4"/>
      <c r="H31" s="4"/>
      <c r="I31" s="4"/>
    </row>
    <row r="32" spans="1:9" s="1" customFormat="1" ht="18" customHeight="1">
      <c r="A32" s="17"/>
      <c r="B32" s="17"/>
      <c r="C32" s="17"/>
      <c r="D32" s="17"/>
      <c r="E32" s="38"/>
      <c r="F32" s="38"/>
      <c r="G32" s="4"/>
      <c r="H32" s="4"/>
      <c r="I32" s="4"/>
    </row>
    <row r="33" spans="1:9" s="1" customFormat="1" ht="18" customHeight="1">
      <c r="A33" s="17"/>
      <c r="B33" s="17"/>
      <c r="C33" s="17"/>
      <c r="D33" s="17"/>
      <c r="E33" s="38"/>
      <c r="F33" s="38"/>
      <c r="G33" s="4"/>
      <c r="H33" s="4"/>
      <c r="I33" s="4"/>
    </row>
    <row r="34" spans="1:9" s="1" customFormat="1" ht="18" customHeight="1">
      <c r="A34" s="596" t="s">
        <v>202</v>
      </c>
      <c r="B34" s="596"/>
      <c r="C34" s="596"/>
      <c r="D34" s="17"/>
      <c r="E34" s="38"/>
      <c r="F34" s="38"/>
      <c r="G34" s="4"/>
      <c r="H34" s="4"/>
      <c r="I34" s="4"/>
    </row>
    <row r="35" spans="1:9" s="1" customFormat="1" ht="18" customHeight="1">
      <c r="A35" s="17"/>
      <c r="B35" s="17"/>
      <c r="C35" s="17"/>
      <c r="D35" s="17"/>
      <c r="E35" s="38"/>
      <c r="F35" s="38"/>
      <c r="G35" s="4"/>
      <c r="H35" s="4"/>
      <c r="I35" s="4"/>
    </row>
    <row r="36" spans="1:9" s="1" customFormat="1" ht="18" customHeight="1" thickBot="1">
      <c r="A36" s="4"/>
      <c r="B36" s="4"/>
      <c r="C36" s="4"/>
      <c r="D36" s="4"/>
      <c r="E36" s="4"/>
      <c r="F36" s="4"/>
      <c r="G36" s="4"/>
      <c r="H36" s="4"/>
      <c r="I36" s="4"/>
    </row>
    <row r="37" spans="1:6" s="1" customFormat="1" ht="18" customHeight="1" thickBot="1">
      <c r="A37" s="2" t="s">
        <v>1</v>
      </c>
      <c r="B37" s="205" t="s">
        <v>2</v>
      </c>
      <c r="C37" s="22" t="s">
        <v>4</v>
      </c>
      <c r="D37" s="3" t="s">
        <v>5</v>
      </c>
      <c r="E37" s="3" t="s">
        <v>3</v>
      </c>
      <c r="F37" s="7" t="s">
        <v>8</v>
      </c>
    </row>
    <row r="38" spans="1:6" ht="18" customHeight="1">
      <c r="A38" s="206">
        <v>27</v>
      </c>
      <c r="B38" s="207" t="s">
        <v>31</v>
      </c>
      <c r="C38" s="204"/>
      <c r="D38" s="6">
        <v>0</v>
      </c>
      <c r="E38" s="73" t="s">
        <v>132</v>
      </c>
      <c r="F38" s="73"/>
    </row>
    <row r="39" spans="1:6" ht="18" customHeight="1">
      <c r="A39" s="18">
        <v>26</v>
      </c>
      <c r="B39" s="31" t="s">
        <v>175</v>
      </c>
      <c r="C39" s="23">
        <v>0.8</v>
      </c>
      <c r="D39" s="5">
        <f aca="true" t="shared" si="1" ref="D39:D64">C39+D38</f>
        <v>0.8</v>
      </c>
      <c r="E39" s="37"/>
      <c r="F39" s="37" t="s">
        <v>176</v>
      </c>
    </row>
    <row r="40" spans="1:6" ht="18" customHeight="1">
      <c r="A40" s="18">
        <v>25</v>
      </c>
      <c r="B40" s="31" t="s">
        <v>173</v>
      </c>
      <c r="C40" s="23">
        <v>1</v>
      </c>
      <c r="D40" s="5">
        <f t="shared" si="1"/>
        <v>1.8</v>
      </c>
      <c r="E40" s="37"/>
      <c r="F40" s="37" t="s">
        <v>174</v>
      </c>
    </row>
    <row r="41" spans="1:6" ht="18" customHeight="1">
      <c r="A41" s="18">
        <v>24</v>
      </c>
      <c r="B41" s="31" t="s">
        <v>171</v>
      </c>
      <c r="C41" s="23">
        <v>1</v>
      </c>
      <c r="D41" s="5">
        <f t="shared" si="1"/>
        <v>2.8</v>
      </c>
      <c r="E41" s="37"/>
      <c r="F41" s="37" t="s">
        <v>172</v>
      </c>
    </row>
    <row r="42" spans="1:6" ht="18" customHeight="1">
      <c r="A42" s="18">
        <v>23</v>
      </c>
      <c r="B42" s="31" t="s">
        <v>169</v>
      </c>
      <c r="C42" s="23">
        <v>1.3</v>
      </c>
      <c r="D42" s="5">
        <f t="shared" si="1"/>
        <v>4.1</v>
      </c>
      <c r="E42" s="37"/>
      <c r="F42" s="37" t="s">
        <v>170</v>
      </c>
    </row>
    <row r="43" spans="1:6" ht="18" customHeight="1">
      <c r="A43" s="18">
        <v>22</v>
      </c>
      <c r="B43" s="31" t="s">
        <v>38</v>
      </c>
      <c r="C43" s="23">
        <v>1.1</v>
      </c>
      <c r="D43" s="5">
        <f t="shared" si="1"/>
        <v>5.199999999999999</v>
      </c>
      <c r="E43" s="37" t="s">
        <v>289</v>
      </c>
      <c r="F43" s="37" t="s">
        <v>168</v>
      </c>
    </row>
    <row r="44" spans="1:6" ht="18" customHeight="1">
      <c r="A44" s="18">
        <v>21</v>
      </c>
      <c r="B44" s="31" t="s">
        <v>166</v>
      </c>
      <c r="C44" s="23">
        <v>0.8</v>
      </c>
      <c r="D44" s="5">
        <f t="shared" si="1"/>
        <v>5.999999999999999</v>
      </c>
      <c r="E44" s="37"/>
      <c r="F44" s="37" t="s">
        <v>167</v>
      </c>
    </row>
    <row r="45" spans="1:6" ht="18" customHeight="1">
      <c r="A45" s="18">
        <v>20</v>
      </c>
      <c r="B45" s="31" t="s">
        <v>165</v>
      </c>
      <c r="C45" s="23">
        <v>0.7</v>
      </c>
      <c r="D45" s="5">
        <f t="shared" si="1"/>
        <v>6.699999999999999</v>
      </c>
      <c r="E45" s="37"/>
      <c r="F45" s="37"/>
    </row>
    <row r="46" spans="1:6" ht="18" customHeight="1">
      <c r="A46" s="18">
        <v>19</v>
      </c>
      <c r="B46" s="31" t="s">
        <v>163</v>
      </c>
      <c r="C46" s="23">
        <v>0.7</v>
      </c>
      <c r="D46" s="5">
        <f t="shared" si="1"/>
        <v>7.3999999999999995</v>
      </c>
      <c r="E46" s="37"/>
      <c r="F46" s="37" t="s">
        <v>164</v>
      </c>
    </row>
    <row r="47" spans="1:6" ht="18" customHeight="1">
      <c r="A47" s="18">
        <v>18</v>
      </c>
      <c r="B47" s="31" t="s">
        <v>161</v>
      </c>
      <c r="C47" s="23">
        <v>0.5</v>
      </c>
      <c r="D47" s="5">
        <f t="shared" si="1"/>
        <v>7.8999999999999995</v>
      </c>
      <c r="E47" s="37"/>
      <c r="F47" s="37" t="s">
        <v>162</v>
      </c>
    </row>
    <row r="48" spans="1:6" ht="18" customHeight="1">
      <c r="A48" s="18">
        <v>17</v>
      </c>
      <c r="B48" s="31" t="s">
        <v>88</v>
      </c>
      <c r="C48" s="23">
        <v>0.6</v>
      </c>
      <c r="D48" s="5">
        <f t="shared" si="1"/>
        <v>8.5</v>
      </c>
      <c r="E48" s="37" t="s">
        <v>288</v>
      </c>
      <c r="F48" s="37" t="s">
        <v>89</v>
      </c>
    </row>
    <row r="49" spans="1:6" ht="18" customHeight="1">
      <c r="A49" s="18">
        <v>16</v>
      </c>
      <c r="B49" s="31" t="s">
        <v>159</v>
      </c>
      <c r="C49" s="23">
        <v>0.4</v>
      </c>
      <c r="D49" s="5">
        <f t="shared" si="1"/>
        <v>8.9</v>
      </c>
      <c r="E49" s="37"/>
      <c r="F49" s="37" t="s">
        <v>160</v>
      </c>
    </row>
    <row r="50" spans="1:6" ht="18" customHeight="1">
      <c r="A50" s="18">
        <v>15</v>
      </c>
      <c r="B50" s="31" t="s">
        <v>157</v>
      </c>
      <c r="C50" s="23">
        <v>0.6</v>
      </c>
      <c r="D50" s="5">
        <f t="shared" si="1"/>
        <v>9.5</v>
      </c>
      <c r="E50" s="37"/>
      <c r="F50" s="37" t="s">
        <v>158</v>
      </c>
    </row>
    <row r="51" spans="1:6" ht="18" customHeight="1">
      <c r="A51" s="18">
        <v>14</v>
      </c>
      <c r="B51" s="31" t="s">
        <v>155</v>
      </c>
      <c r="C51" s="23">
        <v>0.3</v>
      </c>
      <c r="D51" s="5">
        <f t="shared" si="1"/>
        <v>9.8</v>
      </c>
      <c r="E51" s="37"/>
      <c r="F51" s="37" t="s">
        <v>156</v>
      </c>
    </row>
    <row r="52" spans="1:6" ht="18" customHeight="1">
      <c r="A52" s="18">
        <v>13</v>
      </c>
      <c r="B52" s="31" t="s">
        <v>30</v>
      </c>
      <c r="C52" s="23">
        <v>0.3</v>
      </c>
      <c r="D52" s="5">
        <f t="shared" si="1"/>
        <v>10.100000000000001</v>
      </c>
      <c r="E52" s="37" t="s">
        <v>154</v>
      </c>
      <c r="F52" s="37"/>
    </row>
    <row r="53" spans="1:6" ht="18" customHeight="1">
      <c r="A53" s="18">
        <v>12</v>
      </c>
      <c r="B53" s="31" t="s">
        <v>153</v>
      </c>
      <c r="C53" s="23">
        <v>0.5</v>
      </c>
      <c r="D53" s="5">
        <f t="shared" si="1"/>
        <v>10.600000000000001</v>
      </c>
      <c r="E53" s="37"/>
      <c r="F53" s="37"/>
    </row>
    <row r="54" spans="1:6" ht="18" customHeight="1">
      <c r="A54" s="18">
        <v>11</v>
      </c>
      <c r="B54" s="31" t="s">
        <v>151</v>
      </c>
      <c r="C54" s="23">
        <v>0.8</v>
      </c>
      <c r="D54" s="5">
        <f t="shared" si="1"/>
        <v>11.400000000000002</v>
      </c>
      <c r="E54" s="37"/>
      <c r="F54" s="37" t="s">
        <v>152</v>
      </c>
    </row>
    <row r="55" spans="1:6" ht="18" customHeight="1">
      <c r="A55" s="18">
        <v>10</v>
      </c>
      <c r="B55" s="31" t="s">
        <v>150</v>
      </c>
      <c r="C55" s="23">
        <v>0.7</v>
      </c>
      <c r="D55" s="5">
        <f t="shared" si="1"/>
        <v>12.100000000000001</v>
      </c>
      <c r="E55" s="37"/>
      <c r="F55" s="37" t="s">
        <v>149</v>
      </c>
    </row>
    <row r="56" spans="1:6" ht="18" customHeight="1">
      <c r="A56" s="18">
        <v>9</v>
      </c>
      <c r="B56" s="31" t="s">
        <v>147</v>
      </c>
      <c r="C56" s="23">
        <v>1</v>
      </c>
      <c r="D56" s="5">
        <f t="shared" si="1"/>
        <v>13.100000000000001</v>
      </c>
      <c r="E56" s="37"/>
      <c r="F56" s="37" t="s">
        <v>148</v>
      </c>
    </row>
    <row r="57" spans="1:6" ht="18" customHeight="1">
      <c r="A57" s="18">
        <v>8</v>
      </c>
      <c r="B57" s="31" t="s">
        <v>146</v>
      </c>
      <c r="C57" s="23">
        <v>0.7</v>
      </c>
      <c r="D57" s="5">
        <f t="shared" si="1"/>
        <v>13.8</v>
      </c>
      <c r="E57" s="37"/>
      <c r="F57" s="37" t="s">
        <v>146</v>
      </c>
    </row>
    <row r="58" spans="1:6" ht="18" customHeight="1">
      <c r="A58" s="18">
        <v>7</v>
      </c>
      <c r="B58" s="31" t="s">
        <v>144</v>
      </c>
      <c r="C58" s="23">
        <v>0.8</v>
      </c>
      <c r="D58" s="5">
        <f t="shared" si="1"/>
        <v>14.600000000000001</v>
      </c>
      <c r="E58" s="37"/>
      <c r="F58" s="37" t="s">
        <v>145</v>
      </c>
    </row>
    <row r="59" spans="1:6" ht="18" customHeight="1">
      <c r="A59" s="18">
        <v>6</v>
      </c>
      <c r="B59" s="31" t="s">
        <v>142</v>
      </c>
      <c r="C59" s="23">
        <v>0.7</v>
      </c>
      <c r="D59" s="5">
        <f t="shared" si="1"/>
        <v>15.3</v>
      </c>
      <c r="E59" s="37"/>
      <c r="F59" s="37" t="s">
        <v>143</v>
      </c>
    </row>
    <row r="60" spans="1:6" ht="18" customHeight="1">
      <c r="A60" s="18">
        <v>5</v>
      </c>
      <c r="B60" s="31" t="s">
        <v>140</v>
      </c>
      <c r="C60" s="23">
        <v>0.7</v>
      </c>
      <c r="D60" s="5">
        <f t="shared" si="1"/>
        <v>16</v>
      </c>
      <c r="E60" s="37"/>
      <c r="F60" s="37" t="s">
        <v>141</v>
      </c>
    </row>
    <row r="61" spans="1:6" ht="18" customHeight="1">
      <c r="A61" s="18">
        <v>4</v>
      </c>
      <c r="B61" s="31" t="s">
        <v>28</v>
      </c>
      <c r="C61" s="23">
        <v>0.8</v>
      </c>
      <c r="D61" s="5">
        <f t="shared" si="1"/>
        <v>16.8</v>
      </c>
      <c r="E61" s="37"/>
      <c r="F61" s="37" t="s">
        <v>139</v>
      </c>
    </row>
    <row r="62" spans="1:6" ht="18" customHeight="1">
      <c r="A62" s="18">
        <v>3</v>
      </c>
      <c r="B62" s="31" t="s">
        <v>30</v>
      </c>
      <c r="C62" s="23">
        <v>0.5</v>
      </c>
      <c r="D62" s="5">
        <f t="shared" si="1"/>
        <v>17.3</v>
      </c>
      <c r="E62" s="37" t="s">
        <v>133</v>
      </c>
      <c r="F62" s="37" t="s">
        <v>131</v>
      </c>
    </row>
    <row r="63" spans="1:6" ht="18" customHeight="1">
      <c r="A63" s="18">
        <v>2</v>
      </c>
      <c r="B63" s="31" t="s">
        <v>129</v>
      </c>
      <c r="C63" s="23">
        <v>0.3</v>
      </c>
      <c r="D63" s="5">
        <f t="shared" si="1"/>
        <v>17.6</v>
      </c>
      <c r="E63" s="37"/>
      <c r="F63" s="37" t="s">
        <v>130</v>
      </c>
    </row>
    <row r="64" spans="1:6" ht="18" customHeight="1" thickBot="1">
      <c r="A64" s="42">
        <v>1</v>
      </c>
      <c r="B64" s="208" t="s">
        <v>31</v>
      </c>
      <c r="C64" s="23">
        <v>0.3</v>
      </c>
      <c r="D64" s="5">
        <f t="shared" si="1"/>
        <v>17.900000000000002</v>
      </c>
      <c r="E64" s="37" t="s">
        <v>132</v>
      </c>
      <c r="F64" s="37" t="s">
        <v>33</v>
      </c>
    </row>
    <row r="65" ht="18" customHeight="1"/>
    <row r="66" ht="18" customHeight="1" thickBot="1"/>
    <row r="67" spans="1:6" ht="18" customHeight="1" thickBot="1">
      <c r="A67" s="2" t="s">
        <v>1</v>
      </c>
      <c r="B67" s="3" t="s">
        <v>2</v>
      </c>
      <c r="C67" s="3" t="s">
        <v>308</v>
      </c>
      <c r="D67" s="2" t="s">
        <v>1</v>
      </c>
      <c r="E67" s="205" t="s">
        <v>2</v>
      </c>
      <c r="F67" s="22" t="s">
        <v>309</v>
      </c>
    </row>
    <row r="68" spans="1:6" ht="18" customHeight="1">
      <c r="A68" s="29">
        <v>1</v>
      </c>
      <c r="B68" s="30" t="s">
        <v>31</v>
      </c>
      <c r="C68" s="30">
        <v>0</v>
      </c>
      <c r="D68" s="206">
        <v>27</v>
      </c>
      <c r="E68" s="207" t="s">
        <v>31</v>
      </c>
      <c r="F68" s="204">
        <v>0</v>
      </c>
    </row>
    <row r="69" spans="1:6" ht="18" customHeight="1">
      <c r="A69" s="18">
        <v>2</v>
      </c>
      <c r="B69" s="5" t="s">
        <v>129</v>
      </c>
      <c r="C69" s="5">
        <v>1</v>
      </c>
      <c r="D69" s="18">
        <v>26</v>
      </c>
      <c r="E69" s="31" t="s">
        <v>175</v>
      </c>
      <c r="F69" s="23">
        <v>2</v>
      </c>
    </row>
    <row r="70" spans="1:6" ht="18" customHeight="1">
      <c r="A70" s="18">
        <v>3</v>
      </c>
      <c r="B70" s="5" t="s">
        <v>30</v>
      </c>
      <c r="C70" s="5">
        <v>2</v>
      </c>
      <c r="D70" s="18">
        <v>25</v>
      </c>
      <c r="E70" s="31" t="s">
        <v>173</v>
      </c>
      <c r="F70" s="23">
        <v>4</v>
      </c>
    </row>
    <row r="71" spans="1:6" ht="18" customHeight="1">
      <c r="A71" s="18">
        <v>4</v>
      </c>
      <c r="B71" s="5" t="s">
        <v>28</v>
      </c>
      <c r="C71" s="5">
        <v>3</v>
      </c>
      <c r="D71" s="18">
        <v>24</v>
      </c>
      <c r="E71" s="31" t="s">
        <v>171</v>
      </c>
      <c r="F71" s="23">
        <v>6</v>
      </c>
    </row>
    <row r="72" spans="1:6" ht="18" customHeight="1">
      <c r="A72" s="18">
        <v>5</v>
      </c>
      <c r="B72" s="5" t="s">
        <v>140</v>
      </c>
      <c r="C72" s="5">
        <v>5</v>
      </c>
      <c r="D72" s="18">
        <v>23</v>
      </c>
      <c r="E72" s="31" t="s">
        <v>169</v>
      </c>
      <c r="F72" s="23">
        <v>9</v>
      </c>
    </row>
    <row r="73" spans="1:6" ht="18" customHeight="1">
      <c r="A73" s="18">
        <v>6</v>
      </c>
      <c r="B73" s="5" t="s">
        <v>142</v>
      </c>
      <c r="C73" s="5">
        <v>6</v>
      </c>
      <c r="D73" s="18">
        <v>22</v>
      </c>
      <c r="E73" s="31" t="s">
        <v>38</v>
      </c>
      <c r="F73" s="23">
        <v>11</v>
      </c>
    </row>
    <row r="74" spans="1:6" ht="18" customHeight="1">
      <c r="A74" s="18">
        <v>7</v>
      </c>
      <c r="B74" s="5" t="s">
        <v>144</v>
      </c>
      <c r="C74" s="5">
        <v>7</v>
      </c>
      <c r="D74" s="18">
        <v>21</v>
      </c>
      <c r="E74" s="31" t="s">
        <v>166</v>
      </c>
      <c r="F74" s="23">
        <v>13</v>
      </c>
    </row>
    <row r="75" spans="1:6" ht="18" customHeight="1">
      <c r="A75" s="18">
        <v>8</v>
      </c>
      <c r="B75" s="5" t="s">
        <v>146</v>
      </c>
      <c r="C75" s="5">
        <v>9</v>
      </c>
      <c r="D75" s="18">
        <v>20</v>
      </c>
      <c r="E75" s="31" t="s">
        <v>165</v>
      </c>
      <c r="F75" s="23">
        <v>14</v>
      </c>
    </row>
    <row r="76" spans="1:6" ht="18" customHeight="1">
      <c r="A76" s="18">
        <v>9</v>
      </c>
      <c r="B76" s="5" t="s">
        <v>147</v>
      </c>
      <c r="C76" s="5">
        <v>10</v>
      </c>
      <c r="D76" s="18">
        <v>19</v>
      </c>
      <c r="E76" s="31" t="s">
        <v>163</v>
      </c>
      <c r="F76" s="23">
        <v>16</v>
      </c>
    </row>
    <row r="77" spans="1:6" ht="18" customHeight="1">
      <c r="A77" s="18">
        <v>10</v>
      </c>
      <c r="B77" s="5" t="s">
        <v>150</v>
      </c>
      <c r="C77" s="5">
        <v>12</v>
      </c>
      <c r="D77" s="18">
        <v>18</v>
      </c>
      <c r="E77" s="31" t="s">
        <v>161</v>
      </c>
      <c r="F77" s="23">
        <v>17</v>
      </c>
    </row>
    <row r="78" spans="1:6" ht="18" customHeight="1">
      <c r="A78" s="18">
        <v>11</v>
      </c>
      <c r="B78" s="5" t="s">
        <v>151</v>
      </c>
      <c r="C78" s="5">
        <v>13</v>
      </c>
      <c r="D78" s="18">
        <v>17</v>
      </c>
      <c r="E78" s="31" t="s">
        <v>88</v>
      </c>
      <c r="F78" s="23">
        <v>18</v>
      </c>
    </row>
    <row r="79" spans="1:6" ht="18" customHeight="1">
      <c r="A79" s="18">
        <v>12</v>
      </c>
      <c r="B79" s="5" t="s">
        <v>153</v>
      </c>
      <c r="C79" s="5">
        <v>15</v>
      </c>
      <c r="D79" s="18">
        <v>16</v>
      </c>
      <c r="E79" s="31" t="s">
        <v>159</v>
      </c>
      <c r="F79" s="23">
        <v>19</v>
      </c>
    </row>
    <row r="80" spans="1:6" ht="18" customHeight="1">
      <c r="A80" s="18">
        <v>13</v>
      </c>
      <c r="B80" s="5" t="s">
        <v>30</v>
      </c>
      <c r="C80" s="5">
        <v>16</v>
      </c>
      <c r="D80" s="18">
        <v>15</v>
      </c>
      <c r="E80" s="31" t="s">
        <v>157</v>
      </c>
      <c r="F80" s="23">
        <v>21</v>
      </c>
    </row>
    <row r="81" spans="1:6" ht="18" customHeight="1">
      <c r="A81" s="18">
        <v>14</v>
      </c>
      <c r="B81" s="5" t="s">
        <v>155</v>
      </c>
      <c r="C81" s="5">
        <v>17</v>
      </c>
      <c r="D81" s="18">
        <v>14</v>
      </c>
      <c r="E81" s="31" t="s">
        <v>155</v>
      </c>
      <c r="F81" s="23">
        <v>22</v>
      </c>
    </row>
    <row r="82" spans="1:6" ht="18" customHeight="1">
      <c r="A82" s="18">
        <v>15</v>
      </c>
      <c r="B82" s="5" t="s">
        <v>157</v>
      </c>
      <c r="C82" s="5">
        <v>18</v>
      </c>
      <c r="D82" s="18">
        <v>13</v>
      </c>
      <c r="E82" s="31" t="s">
        <v>30</v>
      </c>
      <c r="F82" s="23">
        <v>23</v>
      </c>
    </row>
    <row r="83" spans="1:6" ht="18" customHeight="1">
      <c r="A83" s="18">
        <v>16</v>
      </c>
      <c r="B83" s="5" t="s">
        <v>159</v>
      </c>
      <c r="C83" s="5">
        <v>20</v>
      </c>
      <c r="D83" s="18">
        <v>12</v>
      </c>
      <c r="E83" s="31" t="s">
        <v>153</v>
      </c>
      <c r="F83" s="23">
        <v>24</v>
      </c>
    </row>
    <row r="84" spans="1:6" ht="18" customHeight="1">
      <c r="A84" s="18">
        <v>17</v>
      </c>
      <c r="B84" s="5" t="s">
        <v>88</v>
      </c>
      <c r="C84" s="5">
        <v>21</v>
      </c>
      <c r="D84" s="18">
        <v>11</v>
      </c>
      <c r="E84" s="31" t="s">
        <v>151</v>
      </c>
      <c r="F84" s="23">
        <v>26</v>
      </c>
    </row>
    <row r="85" spans="1:6" ht="18" customHeight="1">
      <c r="A85" s="18">
        <v>18</v>
      </c>
      <c r="B85" s="5" t="s">
        <v>161</v>
      </c>
      <c r="C85" s="5">
        <v>22</v>
      </c>
      <c r="D85" s="18">
        <v>10</v>
      </c>
      <c r="E85" s="31" t="s">
        <v>150</v>
      </c>
      <c r="F85" s="23">
        <v>27</v>
      </c>
    </row>
    <row r="86" spans="1:6" ht="18" customHeight="1">
      <c r="A86" s="18">
        <v>19</v>
      </c>
      <c r="B86" s="5" t="s">
        <v>163</v>
      </c>
      <c r="C86" s="5">
        <v>23</v>
      </c>
      <c r="D86" s="18">
        <v>9</v>
      </c>
      <c r="E86" s="31" t="s">
        <v>147</v>
      </c>
      <c r="F86" s="23">
        <v>29</v>
      </c>
    </row>
    <row r="87" spans="1:6" ht="18" customHeight="1">
      <c r="A87" s="18">
        <v>20</v>
      </c>
      <c r="B87" s="5" t="s">
        <v>165</v>
      </c>
      <c r="C87" s="5">
        <v>25</v>
      </c>
      <c r="D87" s="18">
        <v>8</v>
      </c>
      <c r="E87" s="31" t="s">
        <v>146</v>
      </c>
      <c r="F87" s="23">
        <v>30</v>
      </c>
    </row>
    <row r="88" spans="1:6" ht="18" customHeight="1">
      <c r="A88" s="18">
        <v>21</v>
      </c>
      <c r="B88" s="5" t="s">
        <v>166</v>
      </c>
      <c r="C88" s="5">
        <v>26</v>
      </c>
      <c r="D88" s="18">
        <v>7</v>
      </c>
      <c r="E88" s="31" t="s">
        <v>144</v>
      </c>
      <c r="F88" s="23">
        <v>32</v>
      </c>
    </row>
    <row r="89" spans="1:6" ht="18" customHeight="1">
      <c r="A89" s="18">
        <v>22</v>
      </c>
      <c r="B89" s="5" t="s">
        <v>38</v>
      </c>
      <c r="C89" s="5">
        <v>28</v>
      </c>
      <c r="D89" s="18">
        <v>6</v>
      </c>
      <c r="E89" s="31" t="s">
        <v>142</v>
      </c>
      <c r="F89" s="23">
        <v>33</v>
      </c>
    </row>
    <row r="90" spans="1:6" ht="18" customHeight="1">
      <c r="A90" s="18">
        <v>23</v>
      </c>
      <c r="B90" s="5" t="s">
        <v>169</v>
      </c>
      <c r="C90" s="5">
        <v>30</v>
      </c>
      <c r="D90" s="18">
        <v>5</v>
      </c>
      <c r="E90" s="31" t="s">
        <v>140</v>
      </c>
      <c r="F90" s="23">
        <v>34</v>
      </c>
    </row>
    <row r="91" spans="1:6" ht="18" customHeight="1">
      <c r="A91" s="18">
        <v>24</v>
      </c>
      <c r="B91" s="5" t="s">
        <v>171</v>
      </c>
      <c r="C91" s="5">
        <v>33</v>
      </c>
      <c r="D91" s="18">
        <v>4</v>
      </c>
      <c r="E91" s="31" t="s">
        <v>28</v>
      </c>
      <c r="F91" s="23">
        <v>36</v>
      </c>
    </row>
    <row r="92" spans="1:6" ht="18" customHeight="1">
      <c r="A92" s="18">
        <v>25</v>
      </c>
      <c r="B92" s="5" t="s">
        <v>173</v>
      </c>
      <c r="C92" s="5">
        <v>35</v>
      </c>
      <c r="D92" s="18">
        <v>3</v>
      </c>
      <c r="E92" s="31" t="s">
        <v>30</v>
      </c>
      <c r="F92" s="23">
        <v>37</v>
      </c>
    </row>
    <row r="93" spans="1:6" ht="18" customHeight="1">
      <c r="A93" s="18">
        <v>26</v>
      </c>
      <c r="B93" s="5" t="s">
        <v>175</v>
      </c>
      <c r="C93" s="5">
        <v>37</v>
      </c>
      <c r="D93" s="18">
        <v>2</v>
      </c>
      <c r="E93" s="31" t="s">
        <v>129</v>
      </c>
      <c r="F93" s="23">
        <v>38</v>
      </c>
    </row>
    <row r="94" spans="1:6" ht="18" customHeight="1" thickBot="1">
      <c r="A94" s="42">
        <v>27</v>
      </c>
      <c r="B94" s="20" t="s">
        <v>31</v>
      </c>
      <c r="C94" s="20">
        <v>40</v>
      </c>
      <c r="D94" s="42">
        <v>1</v>
      </c>
      <c r="E94" s="208" t="s">
        <v>31</v>
      </c>
      <c r="F94" s="23">
        <v>40</v>
      </c>
    </row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5">
    <mergeCell ref="A1:B1"/>
    <mergeCell ref="C1:D1"/>
    <mergeCell ref="A2:B2"/>
    <mergeCell ref="C2:D2"/>
    <mergeCell ref="A34:C34"/>
  </mergeCells>
  <printOptions/>
  <pageMargins left="0.7" right="0.7" top="0.75" bottom="0.75" header="0.3" footer="0.3"/>
  <pageSetup horizontalDpi="600" verticalDpi="600" orientation="portrait" paperSize="9" r:id="rId1"/>
  <ignoredErrors>
    <ignoredError sqref="D55:D58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workbookViewId="0" topLeftCell="A1">
      <selection activeCell="I49" sqref="I49"/>
    </sheetView>
  </sheetViews>
  <sheetFormatPr defaultColWidth="9.140625" defaultRowHeight="15"/>
  <cols>
    <col min="1" max="1" width="5.8515625" style="203" customWidth="1"/>
    <col min="2" max="2" width="17.7109375" style="203" customWidth="1"/>
    <col min="3" max="33" width="5.57421875" style="203" customWidth="1"/>
    <col min="34" max="16384" width="9.00390625" style="203" customWidth="1"/>
  </cols>
  <sheetData>
    <row r="1" spans="1:5" ht="30" customHeight="1" thickBot="1">
      <c r="A1" s="600" t="s">
        <v>324</v>
      </c>
      <c r="B1" s="600"/>
      <c r="C1" s="600"/>
      <c r="D1" s="600"/>
      <c r="E1" s="600"/>
    </row>
    <row r="2" spans="1:2" ht="20.25" customHeight="1" thickBot="1">
      <c r="A2" s="598" t="s">
        <v>323</v>
      </c>
      <c r="B2" s="599"/>
    </row>
    <row r="3" spans="1:17" ht="18" customHeight="1" thickBot="1">
      <c r="A3" s="103" t="s">
        <v>1</v>
      </c>
      <c r="B3" s="104" t="s">
        <v>2</v>
      </c>
      <c r="C3" s="220" t="s">
        <v>311</v>
      </c>
      <c r="D3" s="218" t="s">
        <v>312</v>
      </c>
      <c r="E3" s="218" t="s">
        <v>313</v>
      </c>
      <c r="F3" s="218" t="s">
        <v>314</v>
      </c>
      <c r="G3" s="229" t="s">
        <v>315</v>
      </c>
      <c r="H3" s="262" t="s">
        <v>318</v>
      </c>
      <c r="I3" s="265" t="s">
        <v>319</v>
      </c>
      <c r="J3" s="265" t="s">
        <v>320</v>
      </c>
      <c r="K3" s="265" t="s">
        <v>321</v>
      </c>
      <c r="L3" s="263" t="s">
        <v>322</v>
      </c>
      <c r="M3" s="220" t="s">
        <v>311</v>
      </c>
      <c r="N3" s="218" t="s">
        <v>312</v>
      </c>
      <c r="O3" s="218" t="s">
        <v>313</v>
      </c>
      <c r="P3" s="218" t="s">
        <v>314</v>
      </c>
      <c r="Q3" s="219" t="s">
        <v>315</v>
      </c>
    </row>
    <row r="4" spans="1:17" ht="18" customHeight="1">
      <c r="A4" s="140">
        <v>1</v>
      </c>
      <c r="B4" s="65" t="s">
        <v>326</v>
      </c>
      <c r="C4" s="224">
        <v>0.47500000000000003</v>
      </c>
      <c r="D4" s="63">
        <f aca="true" t="shared" si="0" ref="D4:I4">E4-4</f>
        <v>28</v>
      </c>
      <c r="E4" s="63">
        <f t="shared" si="0"/>
        <v>32</v>
      </c>
      <c r="F4" s="63">
        <f t="shared" si="0"/>
        <v>36</v>
      </c>
      <c r="G4" s="230">
        <f t="shared" si="0"/>
        <v>40</v>
      </c>
      <c r="H4" s="140">
        <f t="shared" si="0"/>
        <v>44</v>
      </c>
      <c r="I4" s="63">
        <f t="shared" si="0"/>
        <v>48</v>
      </c>
      <c r="J4" s="63">
        <v>52</v>
      </c>
      <c r="K4" s="63">
        <v>56</v>
      </c>
      <c r="L4" s="237">
        <v>0.5</v>
      </c>
      <c r="M4" s="235">
        <v>4</v>
      </c>
      <c r="N4" s="166">
        <f>M4+4</f>
        <v>8</v>
      </c>
      <c r="O4" s="166">
        <f>N4+4</f>
        <v>12</v>
      </c>
      <c r="P4" s="166">
        <f>O4+4</f>
        <v>16</v>
      </c>
      <c r="Q4" s="225">
        <f>P4+4</f>
        <v>20</v>
      </c>
    </row>
    <row r="5" spans="1:17" ht="18" customHeight="1">
      <c r="A5" s="111">
        <v>26</v>
      </c>
      <c r="B5" s="112" t="s">
        <v>175</v>
      </c>
      <c r="C5" s="109">
        <f aca="true" t="shared" si="1" ref="C5:C29">D5-4</f>
        <v>26</v>
      </c>
      <c r="D5" s="110">
        <f aca="true" t="shared" si="2" ref="D5:D30">E5-4</f>
        <v>30</v>
      </c>
      <c r="E5" s="110">
        <f aca="true" t="shared" si="3" ref="E5:E30">F5-4</f>
        <v>34</v>
      </c>
      <c r="F5" s="110">
        <f aca="true" t="shared" si="4" ref="F5:F30">G5-4</f>
        <v>38</v>
      </c>
      <c r="G5" s="231">
        <f aca="true" t="shared" si="5" ref="G5:G30">H5-4</f>
        <v>42</v>
      </c>
      <c r="H5" s="111">
        <f aca="true" t="shared" si="6" ref="H5:H30">I5-4</f>
        <v>46</v>
      </c>
      <c r="I5" s="114">
        <f aca="true" t="shared" si="7" ref="I5:I30">J5-4</f>
        <v>50</v>
      </c>
      <c r="J5" s="114">
        <v>54</v>
      </c>
      <c r="K5" s="114">
        <v>58</v>
      </c>
      <c r="L5" s="464">
        <v>2</v>
      </c>
      <c r="M5" s="109">
        <v>6</v>
      </c>
      <c r="N5" s="110">
        <f aca="true" t="shared" si="8" ref="M5:Q30">M5+4</f>
        <v>10</v>
      </c>
      <c r="O5" s="110">
        <f t="shared" si="8"/>
        <v>14</v>
      </c>
      <c r="P5" s="110">
        <f t="shared" si="8"/>
        <v>18</v>
      </c>
      <c r="Q5" s="108">
        <f t="shared" si="8"/>
        <v>22</v>
      </c>
    </row>
    <row r="6" spans="1:17" ht="18" customHeight="1">
      <c r="A6" s="111">
        <v>25</v>
      </c>
      <c r="B6" s="112" t="s">
        <v>310</v>
      </c>
      <c r="C6" s="109">
        <f t="shared" si="1"/>
        <v>28</v>
      </c>
      <c r="D6" s="110">
        <f t="shared" si="2"/>
        <v>32</v>
      </c>
      <c r="E6" s="110">
        <f t="shared" si="3"/>
        <v>36</v>
      </c>
      <c r="F6" s="110">
        <f t="shared" si="4"/>
        <v>40</v>
      </c>
      <c r="G6" s="231">
        <f t="shared" si="5"/>
        <v>44</v>
      </c>
      <c r="H6" s="111">
        <f t="shared" si="6"/>
        <v>48</v>
      </c>
      <c r="I6" s="114">
        <f t="shared" si="7"/>
        <v>52</v>
      </c>
      <c r="J6" s="114">
        <v>56</v>
      </c>
      <c r="K6" s="114">
        <f aca="true" t="shared" si="9" ref="K6:K30">L6-4</f>
        <v>0</v>
      </c>
      <c r="L6" s="112">
        <v>4</v>
      </c>
      <c r="M6" s="109">
        <f t="shared" si="8"/>
        <v>8</v>
      </c>
      <c r="N6" s="110">
        <f t="shared" si="8"/>
        <v>12</v>
      </c>
      <c r="O6" s="110">
        <f t="shared" si="8"/>
        <v>16</v>
      </c>
      <c r="P6" s="110">
        <f t="shared" si="8"/>
        <v>20</v>
      </c>
      <c r="Q6" s="108">
        <f t="shared" si="8"/>
        <v>24</v>
      </c>
    </row>
    <row r="7" spans="1:17" ht="18" customHeight="1">
      <c r="A7" s="111">
        <v>24</v>
      </c>
      <c r="B7" s="112" t="s">
        <v>171</v>
      </c>
      <c r="C7" s="109">
        <f t="shared" si="1"/>
        <v>30</v>
      </c>
      <c r="D7" s="110">
        <f t="shared" si="2"/>
        <v>34</v>
      </c>
      <c r="E7" s="110">
        <f t="shared" si="3"/>
        <v>38</v>
      </c>
      <c r="F7" s="110">
        <f t="shared" si="4"/>
        <v>42</v>
      </c>
      <c r="G7" s="231">
        <f t="shared" si="5"/>
        <v>46</v>
      </c>
      <c r="H7" s="111">
        <f t="shared" si="6"/>
        <v>50</v>
      </c>
      <c r="I7" s="114">
        <f t="shared" si="7"/>
        <v>54</v>
      </c>
      <c r="J7" s="114">
        <v>58</v>
      </c>
      <c r="K7" s="114">
        <f t="shared" si="9"/>
        <v>2</v>
      </c>
      <c r="L7" s="112">
        <v>6</v>
      </c>
      <c r="M7" s="109">
        <f t="shared" si="8"/>
        <v>10</v>
      </c>
      <c r="N7" s="110">
        <f t="shared" si="8"/>
        <v>14</v>
      </c>
      <c r="O7" s="110">
        <f t="shared" si="8"/>
        <v>18</v>
      </c>
      <c r="P7" s="110">
        <f t="shared" si="8"/>
        <v>22</v>
      </c>
      <c r="Q7" s="108">
        <f t="shared" si="8"/>
        <v>26</v>
      </c>
    </row>
    <row r="8" spans="1:17" ht="18" customHeight="1">
      <c r="A8" s="111">
        <v>23</v>
      </c>
      <c r="B8" s="112" t="s">
        <v>169</v>
      </c>
      <c r="C8" s="109">
        <f t="shared" si="1"/>
        <v>33</v>
      </c>
      <c r="D8" s="110">
        <f t="shared" si="2"/>
        <v>37</v>
      </c>
      <c r="E8" s="110">
        <f t="shared" si="3"/>
        <v>41</v>
      </c>
      <c r="F8" s="110">
        <f t="shared" si="4"/>
        <v>45</v>
      </c>
      <c r="G8" s="231">
        <f t="shared" si="5"/>
        <v>49</v>
      </c>
      <c r="H8" s="111">
        <v>53</v>
      </c>
      <c r="I8" s="114">
        <v>57</v>
      </c>
      <c r="J8" s="130">
        <v>0.5006944444444444</v>
      </c>
      <c r="K8" s="114">
        <f t="shared" si="9"/>
        <v>5</v>
      </c>
      <c r="L8" s="112">
        <v>9</v>
      </c>
      <c r="M8" s="109">
        <f t="shared" si="8"/>
        <v>13</v>
      </c>
      <c r="N8" s="110">
        <f t="shared" si="8"/>
        <v>17</v>
      </c>
      <c r="O8" s="110">
        <f t="shared" si="8"/>
        <v>21</v>
      </c>
      <c r="P8" s="110">
        <f t="shared" si="8"/>
        <v>25</v>
      </c>
      <c r="Q8" s="108">
        <f t="shared" si="8"/>
        <v>29</v>
      </c>
    </row>
    <row r="9" spans="1:17" ht="18" customHeight="1">
      <c r="A9" s="111">
        <v>22</v>
      </c>
      <c r="B9" s="112" t="s">
        <v>38</v>
      </c>
      <c r="C9" s="109">
        <f t="shared" si="1"/>
        <v>35</v>
      </c>
      <c r="D9" s="110">
        <f t="shared" si="2"/>
        <v>39</v>
      </c>
      <c r="E9" s="110">
        <f t="shared" si="3"/>
        <v>43</v>
      </c>
      <c r="F9" s="110">
        <f t="shared" si="4"/>
        <v>47</v>
      </c>
      <c r="G9" s="231">
        <f t="shared" si="5"/>
        <v>51</v>
      </c>
      <c r="H9" s="111">
        <v>55</v>
      </c>
      <c r="I9" s="271">
        <v>59</v>
      </c>
      <c r="J9" s="114">
        <f aca="true" t="shared" si="10" ref="J9:J30">K9-4</f>
        <v>3</v>
      </c>
      <c r="K9" s="114">
        <f t="shared" si="9"/>
        <v>7</v>
      </c>
      <c r="L9" s="112">
        <v>11</v>
      </c>
      <c r="M9" s="109">
        <f t="shared" si="8"/>
        <v>15</v>
      </c>
      <c r="N9" s="110">
        <f t="shared" si="8"/>
        <v>19</v>
      </c>
      <c r="O9" s="110">
        <f t="shared" si="8"/>
        <v>23</v>
      </c>
      <c r="P9" s="110">
        <f t="shared" si="8"/>
        <v>27</v>
      </c>
      <c r="Q9" s="108">
        <f t="shared" si="8"/>
        <v>31</v>
      </c>
    </row>
    <row r="10" spans="1:17" ht="18" customHeight="1">
      <c r="A10" s="111">
        <v>21</v>
      </c>
      <c r="B10" s="112" t="s">
        <v>166</v>
      </c>
      <c r="C10" s="109">
        <f t="shared" si="1"/>
        <v>37</v>
      </c>
      <c r="D10" s="110">
        <f t="shared" si="2"/>
        <v>41</v>
      </c>
      <c r="E10" s="110">
        <f t="shared" si="3"/>
        <v>45</v>
      </c>
      <c r="F10" s="110">
        <f t="shared" si="4"/>
        <v>49</v>
      </c>
      <c r="G10" s="231">
        <f t="shared" si="5"/>
        <v>53</v>
      </c>
      <c r="H10" s="111">
        <v>57</v>
      </c>
      <c r="I10" s="114">
        <f t="shared" si="7"/>
        <v>1</v>
      </c>
      <c r="J10" s="114">
        <f t="shared" si="10"/>
        <v>5</v>
      </c>
      <c r="K10" s="114">
        <f t="shared" si="9"/>
        <v>9</v>
      </c>
      <c r="L10" s="112">
        <v>13</v>
      </c>
      <c r="M10" s="109">
        <f t="shared" si="8"/>
        <v>17</v>
      </c>
      <c r="N10" s="110">
        <f t="shared" si="8"/>
        <v>21</v>
      </c>
      <c r="O10" s="110">
        <f t="shared" si="8"/>
        <v>25</v>
      </c>
      <c r="P10" s="110">
        <f t="shared" si="8"/>
        <v>29</v>
      </c>
      <c r="Q10" s="108">
        <f t="shared" si="8"/>
        <v>33</v>
      </c>
    </row>
    <row r="11" spans="1:17" ht="18" customHeight="1">
      <c r="A11" s="111">
        <v>20</v>
      </c>
      <c r="B11" s="112" t="s">
        <v>165</v>
      </c>
      <c r="C11" s="109">
        <f t="shared" si="1"/>
        <v>38</v>
      </c>
      <c r="D11" s="110">
        <f t="shared" si="2"/>
        <v>42</v>
      </c>
      <c r="E11" s="110">
        <f t="shared" si="3"/>
        <v>46</v>
      </c>
      <c r="F11" s="110">
        <f t="shared" si="4"/>
        <v>50</v>
      </c>
      <c r="G11" s="231">
        <f t="shared" si="5"/>
        <v>54</v>
      </c>
      <c r="H11" s="111">
        <v>58</v>
      </c>
      <c r="I11" s="114">
        <f t="shared" si="7"/>
        <v>2</v>
      </c>
      <c r="J11" s="114">
        <f t="shared" si="10"/>
        <v>6</v>
      </c>
      <c r="K11" s="114">
        <f t="shared" si="9"/>
        <v>10</v>
      </c>
      <c r="L11" s="112">
        <v>14</v>
      </c>
      <c r="M11" s="109">
        <f t="shared" si="8"/>
        <v>18</v>
      </c>
      <c r="N11" s="110">
        <f t="shared" si="8"/>
        <v>22</v>
      </c>
      <c r="O11" s="110">
        <f t="shared" si="8"/>
        <v>26</v>
      </c>
      <c r="P11" s="110">
        <f t="shared" si="8"/>
        <v>30</v>
      </c>
      <c r="Q11" s="108">
        <f t="shared" si="8"/>
        <v>34</v>
      </c>
    </row>
    <row r="12" spans="1:17" ht="18" customHeight="1">
      <c r="A12" s="111">
        <v>19</v>
      </c>
      <c r="B12" s="112" t="s">
        <v>163</v>
      </c>
      <c r="C12" s="109">
        <f t="shared" si="1"/>
        <v>40</v>
      </c>
      <c r="D12" s="110">
        <f t="shared" si="2"/>
        <v>44</v>
      </c>
      <c r="E12" s="110">
        <f t="shared" si="3"/>
        <v>48</v>
      </c>
      <c r="F12" s="110">
        <f t="shared" si="4"/>
        <v>52</v>
      </c>
      <c r="G12" s="231">
        <v>56</v>
      </c>
      <c r="H12" s="465">
        <v>0.5</v>
      </c>
      <c r="I12" s="114">
        <f t="shared" si="7"/>
        <v>4</v>
      </c>
      <c r="J12" s="114">
        <f t="shared" si="10"/>
        <v>8</v>
      </c>
      <c r="K12" s="114">
        <f t="shared" si="9"/>
        <v>12</v>
      </c>
      <c r="L12" s="112">
        <v>16</v>
      </c>
      <c r="M12" s="109">
        <f t="shared" si="8"/>
        <v>20</v>
      </c>
      <c r="N12" s="110">
        <f t="shared" si="8"/>
        <v>24</v>
      </c>
      <c r="O12" s="110">
        <f t="shared" si="8"/>
        <v>28</v>
      </c>
      <c r="P12" s="110">
        <f t="shared" si="8"/>
        <v>32</v>
      </c>
      <c r="Q12" s="108">
        <f t="shared" si="8"/>
        <v>36</v>
      </c>
    </row>
    <row r="13" spans="1:17" ht="18" customHeight="1">
      <c r="A13" s="111">
        <v>18</v>
      </c>
      <c r="B13" s="112" t="s">
        <v>161</v>
      </c>
      <c r="C13" s="109">
        <f t="shared" si="1"/>
        <v>41</v>
      </c>
      <c r="D13" s="110">
        <f t="shared" si="2"/>
        <v>45</v>
      </c>
      <c r="E13" s="110">
        <f t="shared" si="3"/>
        <v>49</v>
      </c>
      <c r="F13" s="110">
        <f t="shared" si="4"/>
        <v>53</v>
      </c>
      <c r="G13" s="231">
        <v>57</v>
      </c>
      <c r="H13" s="111">
        <f t="shared" si="6"/>
        <v>1</v>
      </c>
      <c r="I13" s="114">
        <f t="shared" si="7"/>
        <v>5</v>
      </c>
      <c r="J13" s="114">
        <f t="shared" si="10"/>
        <v>9</v>
      </c>
      <c r="K13" s="114">
        <f t="shared" si="9"/>
        <v>13</v>
      </c>
      <c r="L13" s="112">
        <v>17</v>
      </c>
      <c r="M13" s="109">
        <f t="shared" si="8"/>
        <v>21</v>
      </c>
      <c r="N13" s="110">
        <f t="shared" si="8"/>
        <v>25</v>
      </c>
      <c r="O13" s="110">
        <f t="shared" si="8"/>
        <v>29</v>
      </c>
      <c r="P13" s="110">
        <f t="shared" si="8"/>
        <v>33</v>
      </c>
      <c r="Q13" s="108">
        <f t="shared" si="8"/>
        <v>37</v>
      </c>
    </row>
    <row r="14" spans="1:17" ht="18" customHeight="1">
      <c r="A14" s="111">
        <v>17</v>
      </c>
      <c r="B14" s="112" t="s">
        <v>88</v>
      </c>
      <c r="C14" s="109">
        <f t="shared" si="1"/>
        <v>42</v>
      </c>
      <c r="D14" s="110">
        <f t="shared" si="2"/>
        <v>46</v>
      </c>
      <c r="E14" s="110">
        <f t="shared" si="3"/>
        <v>50</v>
      </c>
      <c r="F14" s="110">
        <f t="shared" si="4"/>
        <v>54</v>
      </c>
      <c r="G14" s="231">
        <v>58</v>
      </c>
      <c r="H14" s="111">
        <f t="shared" si="6"/>
        <v>2</v>
      </c>
      <c r="I14" s="114">
        <f t="shared" si="7"/>
        <v>6</v>
      </c>
      <c r="J14" s="114">
        <f t="shared" si="10"/>
        <v>10</v>
      </c>
      <c r="K14" s="114">
        <f t="shared" si="9"/>
        <v>14</v>
      </c>
      <c r="L14" s="112">
        <v>18</v>
      </c>
      <c r="M14" s="109">
        <f t="shared" si="8"/>
        <v>22</v>
      </c>
      <c r="N14" s="110">
        <f t="shared" si="8"/>
        <v>26</v>
      </c>
      <c r="O14" s="110">
        <f t="shared" si="8"/>
        <v>30</v>
      </c>
      <c r="P14" s="110">
        <f t="shared" si="8"/>
        <v>34</v>
      </c>
      <c r="Q14" s="108">
        <f t="shared" si="8"/>
        <v>38</v>
      </c>
    </row>
    <row r="15" spans="1:17" ht="18" customHeight="1">
      <c r="A15" s="111">
        <v>16</v>
      </c>
      <c r="B15" s="112" t="s">
        <v>159</v>
      </c>
      <c r="C15" s="109">
        <f t="shared" si="1"/>
        <v>43</v>
      </c>
      <c r="D15" s="110">
        <f t="shared" si="2"/>
        <v>47</v>
      </c>
      <c r="E15" s="110">
        <f t="shared" si="3"/>
        <v>51</v>
      </c>
      <c r="F15" s="110">
        <v>55</v>
      </c>
      <c r="G15" s="462">
        <v>59</v>
      </c>
      <c r="H15" s="111">
        <f t="shared" si="6"/>
        <v>3</v>
      </c>
      <c r="I15" s="114">
        <f t="shared" si="7"/>
        <v>7</v>
      </c>
      <c r="J15" s="114">
        <f t="shared" si="10"/>
        <v>11</v>
      </c>
      <c r="K15" s="114">
        <f t="shared" si="9"/>
        <v>15</v>
      </c>
      <c r="L15" s="112">
        <v>19</v>
      </c>
      <c r="M15" s="109">
        <f t="shared" si="8"/>
        <v>23</v>
      </c>
      <c r="N15" s="110">
        <f t="shared" si="8"/>
        <v>27</v>
      </c>
      <c r="O15" s="110">
        <f t="shared" si="8"/>
        <v>31</v>
      </c>
      <c r="P15" s="110">
        <f t="shared" si="8"/>
        <v>35</v>
      </c>
      <c r="Q15" s="108">
        <f t="shared" si="8"/>
        <v>39</v>
      </c>
    </row>
    <row r="16" spans="1:17" ht="18" customHeight="1">
      <c r="A16" s="111">
        <v>15</v>
      </c>
      <c r="B16" s="112" t="s">
        <v>157</v>
      </c>
      <c r="C16" s="109">
        <f t="shared" si="1"/>
        <v>45</v>
      </c>
      <c r="D16" s="110">
        <f t="shared" si="2"/>
        <v>49</v>
      </c>
      <c r="E16" s="110">
        <f t="shared" si="3"/>
        <v>53</v>
      </c>
      <c r="F16" s="110">
        <v>57</v>
      </c>
      <c r="G16" s="231">
        <f t="shared" si="5"/>
        <v>1</v>
      </c>
      <c r="H16" s="111">
        <f t="shared" si="6"/>
        <v>5</v>
      </c>
      <c r="I16" s="114">
        <f t="shared" si="7"/>
        <v>9</v>
      </c>
      <c r="J16" s="114">
        <f t="shared" si="10"/>
        <v>13</v>
      </c>
      <c r="K16" s="114">
        <f t="shared" si="9"/>
        <v>17</v>
      </c>
      <c r="L16" s="112">
        <v>21</v>
      </c>
      <c r="M16" s="109">
        <f t="shared" si="8"/>
        <v>25</v>
      </c>
      <c r="N16" s="110">
        <f t="shared" si="8"/>
        <v>29</v>
      </c>
      <c r="O16" s="110">
        <f t="shared" si="8"/>
        <v>33</v>
      </c>
      <c r="P16" s="110">
        <f t="shared" si="8"/>
        <v>37</v>
      </c>
      <c r="Q16" s="108">
        <f t="shared" si="8"/>
        <v>41</v>
      </c>
    </row>
    <row r="17" spans="1:17" ht="18" customHeight="1" thickBot="1">
      <c r="A17" s="119">
        <v>14</v>
      </c>
      <c r="B17" s="120" t="s">
        <v>155</v>
      </c>
      <c r="C17" s="222">
        <f t="shared" si="1"/>
        <v>46</v>
      </c>
      <c r="D17" s="128">
        <f t="shared" si="2"/>
        <v>50</v>
      </c>
      <c r="E17" s="128">
        <f t="shared" si="3"/>
        <v>54</v>
      </c>
      <c r="F17" s="128">
        <v>58</v>
      </c>
      <c r="G17" s="232">
        <f t="shared" si="5"/>
        <v>2</v>
      </c>
      <c r="H17" s="115">
        <f t="shared" si="6"/>
        <v>6</v>
      </c>
      <c r="I17" s="118">
        <f t="shared" si="7"/>
        <v>10</v>
      </c>
      <c r="J17" s="118">
        <f t="shared" si="10"/>
        <v>14</v>
      </c>
      <c r="K17" s="118">
        <f t="shared" si="9"/>
        <v>18</v>
      </c>
      <c r="L17" s="116">
        <v>22</v>
      </c>
      <c r="M17" s="222">
        <f t="shared" si="8"/>
        <v>26</v>
      </c>
      <c r="N17" s="128">
        <f t="shared" si="8"/>
        <v>30</v>
      </c>
      <c r="O17" s="128">
        <f t="shared" si="8"/>
        <v>34</v>
      </c>
      <c r="P17" s="128">
        <f t="shared" si="8"/>
        <v>38</v>
      </c>
      <c r="Q17" s="129">
        <f t="shared" si="8"/>
        <v>42</v>
      </c>
    </row>
    <row r="18" spans="1:17" ht="18" customHeight="1" thickBot="1">
      <c r="A18" s="103">
        <v>13</v>
      </c>
      <c r="B18" s="104" t="s">
        <v>30</v>
      </c>
      <c r="C18" s="103">
        <v>47</v>
      </c>
      <c r="D18" s="106">
        <f t="shared" si="2"/>
        <v>51</v>
      </c>
      <c r="E18" s="106">
        <v>55</v>
      </c>
      <c r="F18" s="463">
        <v>59</v>
      </c>
      <c r="G18" s="233">
        <f t="shared" si="5"/>
        <v>3</v>
      </c>
      <c r="H18" s="238">
        <f t="shared" si="6"/>
        <v>7</v>
      </c>
      <c r="I18" s="128">
        <f t="shared" si="7"/>
        <v>11</v>
      </c>
      <c r="J18" s="128">
        <f t="shared" si="10"/>
        <v>15</v>
      </c>
      <c r="K18" s="128">
        <f t="shared" si="9"/>
        <v>19</v>
      </c>
      <c r="L18" s="129">
        <v>23</v>
      </c>
      <c r="M18" s="105">
        <f t="shared" si="8"/>
        <v>27</v>
      </c>
      <c r="N18" s="106">
        <f t="shared" si="8"/>
        <v>31</v>
      </c>
      <c r="O18" s="106">
        <f t="shared" si="8"/>
        <v>35</v>
      </c>
      <c r="P18" s="106">
        <f t="shared" si="8"/>
        <v>39</v>
      </c>
      <c r="Q18" s="104">
        <f t="shared" si="8"/>
        <v>43</v>
      </c>
    </row>
    <row r="19" spans="1:17" ht="18" customHeight="1">
      <c r="A19" s="107">
        <v>12</v>
      </c>
      <c r="B19" s="108" t="s">
        <v>153</v>
      </c>
      <c r="C19" s="109">
        <f t="shared" si="1"/>
        <v>48</v>
      </c>
      <c r="D19" s="110">
        <f t="shared" si="2"/>
        <v>52</v>
      </c>
      <c r="E19" s="110">
        <v>56</v>
      </c>
      <c r="F19" s="131">
        <v>0.5</v>
      </c>
      <c r="G19" s="231">
        <f t="shared" si="5"/>
        <v>4</v>
      </c>
      <c r="H19" s="140">
        <f t="shared" si="6"/>
        <v>8</v>
      </c>
      <c r="I19" s="63">
        <f t="shared" si="7"/>
        <v>12</v>
      </c>
      <c r="J19" s="63">
        <f t="shared" si="10"/>
        <v>16</v>
      </c>
      <c r="K19" s="63">
        <f t="shared" si="9"/>
        <v>20</v>
      </c>
      <c r="L19" s="65">
        <v>24</v>
      </c>
      <c r="M19" s="109">
        <f t="shared" si="8"/>
        <v>28</v>
      </c>
      <c r="N19" s="110">
        <f t="shared" si="8"/>
        <v>32</v>
      </c>
      <c r="O19" s="110">
        <f t="shared" si="8"/>
        <v>36</v>
      </c>
      <c r="P19" s="110">
        <f t="shared" si="8"/>
        <v>40</v>
      </c>
      <c r="Q19" s="108">
        <f t="shared" si="8"/>
        <v>44</v>
      </c>
    </row>
    <row r="20" spans="1:17" ht="18" customHeight="1">
      <c r="A20" s="111">
        <v>11</v>
      </c>
      <c r="B20" s="112" t="s">
        <v>151</v>
      </c>
      <c r="C20" s="109">
        <f t="shared" si="1"/>
        <v>50</v>
      </c>
      <c r="D20" s="110">
        <f t="shared" si="2"/>
        <v>54</v>
      </c>
      <c r="E20" s="110">
        <v>58</v>
      </c>
      <c r="F20" s="110">
        <f t="shared" si="4"/>
        <v>2</v>
      </c>
      <c r="G20" s="231">
        <f t="shared" si="5"/>
        <v>6</v>
      </c>
      <c r="H20" s="111">
        <f t="shared" si="6"/>
        <v>10</v>
      </c>
      <c r="I20" s="114">
        <f t="shared" si="7"/>
        <v>14</v>
      </c>
      <c r="J20" s="114">
        <f t="shared" si="10"/>
        <v>18</v>
      </c>
      <c r="K20" s="114">
        <f t="shared" si="9"/>
        <v>22</v>
      </c>
      <c r="L20" s="112">
        <v>26</v>
      </c>
      <c r="M20" s="109">
        <f t="shared" si="8"/>
        <v>30</v>
      </c>
      <c r="N20" s="110">
        <f t="shared" si="8"/>
        <v>34</v>
      </c>
      <c r="O20" s="110">
        <f t="shared" si="8"/>
        <v>38</v>
      </c>
      <c r="P20" s="110">
        <f t="shared" si="8"/>
        <v>42</v>
      </c>
      <c r="Q20" s="108">
        <f t="shared" si="8"/>
        <v>46</v>
      </c>
    </row>
    <row r="21" spans="1:17" ht="18" customHeight="1">
      <c r="A21" s="111">
        <v>10</v>
      </c>
      <c r="B21" s="112" t="s">
        <v>150</v>
      </c>
      <c r="C21" s="109">
        <f t="shared" si="1"/>
        <v>52</v>
      </c>
      <c r="D21" s="110">
        <v>56</v>
      </c>
      <c r="E21" s="461">
        <v>59</v>
      </c>
      <c r="F21" s="110">
        <f t="shared" si="4"/>
        <v>3</v>
      </c>
      <c r="G21" s="231">
        <f t="shared" si="5"/>
        <v>7</v>
      </c>
      <c r="H21" s="111">
        <f t="shared" si="6"/>
        <v>11</v>
      </c>
      <c r="I21" s="114">
        <f t="shared" si="7"/>
        <v>15</v>
      </c>
      <c r="J21" s="114">
        <f t="shared" si="10"/>
        <v>19</v>
      </c>
      <c r="K21" s="114">
        <f t="shared" si="9"/>
        <v>23</v>
      </c>
      <c r="L21" s="112">
        <v>27</v>
      </c>
      <c r="M21" s="109">
        <f t="shared" si="8"/>
        <v>31</v>
      </c>
      <c r="N21" s="110">
        <f t="shared" si="8"/>
        <v>35</v>
      </c>
      <c r="O21" s="110">
        <f t="shared" si="8"/>
        <v>39</v>
      </c>
      <c r="P21" s="110">
        <f t="shared" si="8"/>
        <v>43</v>
      </c>
      <c r="Q21" s="108">
        <f t="shared" si="8"/>
        <v>47</v>
      </c>
    </row>
    <row r="22" spans="1:17" ht="18" customHeight="1">
      <c r="A22" s="111">
        <v>9</v>
      </c>
      <c r="B22" s="112" t="s">
        <v>147</v>
      </c>
      <c r="C22" s="109">
        <f t="shared" si="1"/>
        <v>53</v>
      </c>
      <c r="D22" s="110">
        <v>57</v>
      </c>
      <c r="E22" s="110">
        <f t="shared" si="3"/>
        <v>1</v>
      </c>
      <c r="F22" s="110">
        <f t="shared" si="4"/>
        <v>5</v>
      </c>
      <c r="G22" s="231">
        <f t="shared" si="5"/>
        <v>9</v>
      </c>
      <c r="H22" s="111">
        <f t="shared" si="6"/>
        <v>13</v>
      </c>
      <c r="I22" s="114">
        <f t="shared" si="7"/>
        <v>17</v>
      </c>
      <c r="J22" s="114">
        <f t="shared" si="10"/>
        <v>21</v>
      </c>
      <c r="K22" s="114">
        <f t="shared" si="9"/>
        <v>25</v>
      </c>
      <c r="L22" s="112">
        <v>29</v>
      </c>
      <c r="M22" s="109">
        <f t="shared" si="8"/>
        <v>33</v>
      </c>
      <c r="N22" s="110">
        <f t="shared" si="8"/>
        <v>37</v>
      </c>
      <c r="O22" s="110">
        <f t="shared" si="8"/>
        <v>41</v>
      </c>
      <c r="P22" s="110">
        <f t="shared" si="8"/>
        <v>45</v>
      </c>
      <c r="Q22" s="108">
        <f t="shared" si="8"/>
        <v>49</v>
      </c>
    </row>
    <row r="23" spans="1:17" ht="18" customHeight="1">
      <c r="A23" s="111">
        <v>8</v>
      </c>
      <c r="B23" s="112" t="s">
        <v>146</v>
      </c>
      <c r="C23" s="109">
        <f t="shared" si="1"/>
        <v>54</v>
      </c>
      <c r="D23" s="110">
        <v>58</v>
      </c>
      <c r="E23" s="110">
        <f t="shared" si="3"/>
        <v>2</v>
      </c>
      <c r="F23" s="110">
        <f t="shared" si="4"/>
        <v>6</v>
      </c>
      <c r="G23" s="231">
        <f t="shared" si="5"/>
        <v>10</v>
      </c>
      <c r="H23" s="111">
        <f t="shared" si="6"/>
        <v>14</v>
      </c>
      <c r="I23" s="114">
        <f t="shared" si="7"/>
        <v>18</v>
      </c>
      <c r="J23" s="114">
        <f t="shared" si="10"/>
        <v>22</v>
      </c>
      <c r="K23" s="114">
        <f t="shared" si="9"/>
        <v>26</v>
      </c>
      <c r="L23" s="112">
        <v>30</v>
      </c>
      <c r="M23" s="109">
        <f t="shared" si="8"/>
        <v>34</v>
      </c>
      <c r="N23" s="110">
        <f t="shared" si="8"/>
        <v>38</v>
      </c>
      <c r="O23" s="110">
        <f t="shared" si="8"/>
        <v>42</v>
      </c>
      <c r="P23" s="110">
        <f t="shared" si="8"/>
        <v>46</v>
      </c>
      <c r="Q23" s="108">
        <f t="shared" si="8"/>
        <v>50</v>
      </c>
    </row>
    <row r="24" spans="1:17" ht="18" customHeight="1">
      <c r="A24" s="111">
        <v>7</v>
      </c>
      <c r="B24" s="112" t="s">
        <v>144</v>
      </c>
      <c r="C24" s="109">
        <v>56</v>
      </c>
      <c r="D24" s="131">
        <v>0.5</v>
      </c>
      <c r="E24" s="110">
        <f t="shared" si="3"/>
        <v>4</v>
      </c>
      <c r="F24" s="110">
        <f t="shared" si="4"/>
        <v>8</v>
      </c>
      <c r="G24" s="231">
        <f t="shared" si="5"/>
        <v>12</v>
      </c>
      <c r="H24" s="111">
        <f t="shared" si="6"/>
        <v>16</v>
      </c>
      <c r="I24" s="114">
        <f t="shared" si="7"/>
        <v>20</v>
      </c>
      <c r="J24" s="114">
        <f t="shared" si="10"/>
        <v>24</v>
      </c>
      <c r="K24" s="114">
        <f t="shared" si="9"/>
        <v>28</v>
      </c>
      <c r="L24" s="112">
        <v>32</v>
      </c>
      <c r="M24" s="109">
        <f t="shared" si="8"/>
        <v>36</v>
      </c>
      <c r="N24" s="110">
        <f t="shared" si="8"/>
        <v>40</v>
      </c>
      <c r="O24" s="110">
        <f t="shared" si="8"/>
        <v>44</v>
      </c>
      <c r="P24" s="110">
        <f t="shared" si="8"/>
        <v>48</v>
      </c>
      <c r="Q24" s="108">
        <f t="shared" si="8"/>
        <v>52</v>
      </c>
    </row>
    <row r="25" spans="1:17" ht="18" customHeight="1">
      <c r="A25" s="111">
        <v>6</v>
      </c>
      <c r="B25" s="112" t="s">
        <v>142</v>
      </c>
      <c r="C25" s="109">
        <v>57</v>
      </c>
      <c r="D25" s="110">
        <f t="shared" si="2"/>
        <v>1</v>
      </c>
      <c r="E25" s="110">
        <f t="shared" si="3"/>
        <v>5</v>
      </c>
      <c r="F25" s="110">
        <f t="shared" si="4"/>
        <v>9</v>
      </c>
      <c r="G25" s="231">
        <f t="shared" si="5"/>
        <v>13</v>
      </c>
      <c r="H25" s="111">
        <f t="shared" si="6"/>
        <v>17</v>
      </c>
      <c r="I25" s="114">
        <f t="shared" si="7"/>
        <v>21</v>
      </c>
      <c r="J25" s="114">
        <f t="shared" si="10"/>
        <v>25</v>
      </c>
      <c r="K25" s="114">
        <f t="shared" si="9"/>
        <v>29</v>
      </c>
      <c r="L25" s="112">
        <v>33</v>
      </c>
      <c r="M25" s="109">
        <f t="shared" si="8"/>
        <v>37</v>
      </c>
      <c r="N25" s="110">
        <f t="shared" si="8"/>
        <v>41</v>
      </c>
      <c r="O25" s="110">
        <f t="shared" si="8"/>
        <v>45</v>
      </c>
      <c r="P25" s="110">
        <f t="shared" si="8"/>
        <v>49</v>
      </c>
      <c r="Q25" s="108">
        <f t="shared" si="8"/>
        <v>53</v>
      </c>
    </row>
    <row r="26" spans="1:17" ht="18" customHeight="1">
      <c r="A26" s="111">
        <v>5</v>
      </c>
      <c r="B26" s="112" t="s">
        <v>140</v>
      </c>
      <c r="C26" s="109">
        <v>59</v>
      </c>
      <c r="D26" s="110">
        <f t="shared" si="2"/>
        <v>2</v>
      </c>
      <c r="E26" s="110">
        <f t="shared" si="3"/>
        <v>6</v>
      </c>
      <c r="F26" s="110">
        <f t="shared" si="4"/>
        <v>10</v>
      </c>
      <c r="G26" s="231">
        <f t="shared" si="5"/>
        <v>14</v>
      </c>
      <c r="H26" s="111">
        <f t="shared" si="6"/>
        <v>18</v>
      </c>
      <c r="I26" s="114">
        <f t="shared" si="7"/>
        <v>22</v>
      </c>
      <c r="J26" s="114">
        <f t="shared" si="10"/>
        <v>26</v>
      </c>
      <c r="K26" s="114">
        <f t="shared" si="9"/>
        <v>30</v>
      </c>
      <c r="L26" s="112">
        <v>34</v>
      </c>
      <c r="M26" s="109">
        <f t="shared" si="8"/>
        <v>38</v>
      </c>
      <c r="N26" s="110">
        <f t="shared" si="8"/>
        <v>42</v>
      </c>
      <c r="O26" s="110">
        <f t="shared" si="8"/>
        <v>46</v>
      </c>
      <c r="P26" s="110">
        <f t="shared" si="8"/>
        <v>50</v>
      </c>
      <c r="Q26" s="108">
        <f t="shared" si="8"/>
        <v>54</v>
      </c>
    </row>
    <row r="27" spans="1:17" ht="18" customHeight="1" thickBot="1">
      <c r="A27" s="119">
        <v>4</v>
      </c>
      <c r="B27" s="120" t="s">
        <v>28</v>
      </c>
      <c r="C27" s="221">
        <v>0.5</v>
      </c>
      <c r="D27" s="128">
        <f t="shared" si="2"/>
        <v>4</v>
      </c>
      <c r="E27" s="128">
        <f t="shared" si="3"/>
        <v>8</v>
      </c>
      <c r="F27" s="128">
        <f t="shared" si="4"/>
        <v>12</v>
      </c>
      <c r="G27" s="232">
        <f t="shared" si="5"/>
        <v>16</v>
      </c>
      <c r="H27" s="115">
        <f t="shared" si="6"/>
        <v>20</v>
      </c>
      <c r="I27" s="118">
        <f t="shared" si="7"/>
        <v>24</v>
      </c>
      <c r="J27" s="118">
        <f t="shared" si="10"/>
        <v>28</v>
      </c>
      <c r="K27" s="118">
        <f t="shared" si="9"/>
        <v>32</v>
      </c>
      <c r="L27" s="116">
        <v>36</v>
      </c>
      <c r="M27" s="222">
        <f t="shared" si="8"/>
        <v>40</v>
      </c>
      <c r="N27" s="128">
        <f t="shared" si="8"/>
        <v>44</v>
      </c>
      <c r="O27" s="128">
        <f t="shared" si="8"/>
        <v>48</v>
      </c>
      <c r="P27" s="128">
        <f t="shared" si="8"/>
        <v>52</v>
      </c>
      <c r="Q27" s="129">
        <f t="shared" si="8"/>
        <v>56</v>
      </c>
    </row>
    <row r="28" spans="1:17" ht="18" customHeight="1" thickBot="1">
      <c r="A28" s="103">
        <v>3</v>
      </c>
      <c r="B28" s="104" t="s">
        <v>30</v>
      </c>
      <c r="C28" s="455">
        <f t="shared" si="1"/>
        <v>1</v>
      </c>
      <c r="D28" s="163">
        <f t="shared" si="2"/>
        <v>5</v>
      </c>
      <c r="E28" s="469">
        <f t="shared" si="3"/>
        <v>9</v>
      </c>
      <c r="F28" s="163">
        <f t="shared" si="4"/>
        <v>13</v>
      </c>
      <c r="G28" s="456">
        <f t="shared" si="5"/>
        <v>17</v>
      </c>
      <c r="H28" s="466">
        <f t="shared" si="6"/>
        <v>21</v>
      </c>
      <c r="I28" s="467">
        <f t="shared" si="7"/>
        <v>25</v>
      </c>
      <c r="J28" s="470">
        <f t="shared" si="10"/>
        <v>29</v>
      </c>
      <c r="K28" s="128">
        <f t="shared" si="9"/>
        <v>33</v>
      </c>
      <c r="L28" s="468">
        <v>37</v>
      </c>
      <c r="M28" s="458">
        <f t="shared" si="8"/>
        <v>41</v>
      </c>
      <c r="N28" s="163">
        <f t="shared" si="8"/>
        <v>45</v>
      </c>
      <c r="O28" s="469">
        <f t="shared" si="8"/>
        <v>49</v>
      </c>
      <c r="P28" s="163">
        <f t="shared" si="8"/>
        <v>53</v>
      </c>
      <c r="Q28" s="457">
        <f t="shared" si="8"/>
        <v>57</v>
      </c>
    </row>
    <row r="29" spans="1:17" ht="18" customHeight="1">
      <c r="A29" s="107">
        <v>2</v>
      </c>
      <c r="B29" s="108" t="s">
        <v>129</v>
      </c>
      <c r="C29" s="109">
        <f t="shared" si="1"/>
        <v>2</v>
      </c>
      <c r="D29" s="110">
        <f t="shared" si="2"/>
        <v>6</v>
      </c>
      <c r="E29" s="110">
        <f t="shared" si="3"/>
        <v>10</v>
      </c>
      <c r="F29" s="110">
        <f t="shared" si="4"/>
        <v>14</v>
      </c>
      <c r="G29" s="231">
        <f t="shared" si="5"/>
        <v>18</v>
      </c>
      <c r="H29" s="140">
        <f t="shared" si="6"/>
        <v>22</v>
      </c>
      <c r="I29" s="63">
        <f t="shared" si="7"/>
        <v>26</v>
      </c>
      <c r="J29" s="63">
        <f t="shared" si="10"/>
        <v>30</v>
      </c>
      <c r="K29" s="63">
        <f t="shared" si="9"/>
        <v>34</v>
      </c>
      <c r="L29" s="65">
        <v>38</v>
      </c>
      <c r="M29" s="109">
        <f t="shared" si="8"/>
        <v>42</v>
      </c>
      <c r="N29" s="110">
        <f t="shared" si="8"/>
        <v>46</v>
      </c>
      <c r="O29" s="110">
        <f t="shared" si="8"/>
        <v>50</v>
      </c>
      <c r="P29" s="110">
        <f t="shared" si="8"/>
        <v>54</v>
      </c>
      <c r="Q29" s="108">
        <f t="shared" si="8"/>
        <v>58</v>
      </c>
    </row>
    <row r="30" spans="1:17" ht="18" customHeight="1" thickBot="1">
      <c r="A30" s="115">
        <v>1</v>
      </c>
      <c r="B30" s="116" t="s">
        <v>325</v>
      </c>
      <c r="C30" s="226">
        <v>0.5020833333333333</v>
      </c>
      <c r="D30" s="227">
        <f t="shared" si="2"/>
        <v>7</v>
      </c>
      <c r="E30" s="227">
        <f t="shared" si="3"/>
        <v>11</v>
      </c>
      <c r="F30" s="227">
        <f t="shared" si="4"/>
        <v>15</v>
      </c>
      <c r="G30" s="234">
        <f t="shared" si="5"/>
        <v>19</v>
      </c>
      <c r="H30" s="115">
        <f t="shared" si="6"/>
        <v>23</v>
      </c>
      <c r="I30" s="118">
        <f t="shared" si="7"/>
        <v>27</v>
      </c>
      <c r="J30" s="118">
        <f t="shared" si="10"/>
        <v>31</v>
      </c>
      <c r="K30" s="118">
        <f t="shared" si="9"/>
        <v>35</v>
      </c>
      <c r="L30" s="116">
        <v>39</v>
      </c>
      <c r="M30" s="236">
        <f t="shared" si="8"/>
        <v>43</v>
      </c>
      <c r="N30" s="126">
        <f t="shared" si="8"/>
        <v>47</v>
      </c>
      <c r="O30" s="126">
        <f t="shared" si="8"/>
        <v>51</v>
      </c>
      <c r="P30" s="126">
        <f t="shared" si="8"/>
        <v>55</v>
      </c>
      <c r="Q30" s="228">
        <v>0.5409722222222222</v>
      </c>
    </row>
    <row r="31" ht="18" customHeight="1"/>
    <row r="32" ht="18" customHeight="1" thickBot="1"/>
    <row r="33" spans="1:23" ht="18" customHeight="1" thickBot="1">
      <c r="A33" s="103" t="s">
        <v>1</v>
      </c>
      <c r="B33" s="104" t="s">
        <v>2</v>
      </c>
      <c r="C33" s="220" t="s">
        <v>330</v>
      </c>
      <c r="D33" s="218" t="s">
        <v>331</v>
      </c>
      <c r="E33" s="218" t="s">
        <v>332</v>
      </c>
      <c r="F33" s="218" t="s">
        <v>337</v>
      </c>
      <c r="G33" s="218" t="s">
        <v>334</v>
      </c>
      <c r="H33" s="218" t="s">
        <v>338</v>
      </c>
      <c r="I33" s="218" t="s">
        <v>336</v>
      </c>
      <c r="J33" s="106" t="s">
        <v>339</v>
      </c>
      <c r="K33" s="106" t="s">
        <v>340</v>
      </c>
      <c r="L33" s="106" t="s">
        <v>341</v>
      </c>
      <c r="M33" s="106" t="s">
        <v>342</v>
      </c>
      <c r="N33" s="106" t="s">
        <v>343</v>
      </c>
      <c r="O33" s="106" t="s">
        <v>344</v>
      </c>
      <c r="P33" s="106" t="s">
        <v>345</v>
      </c>
      <c r="Q33" s="218" t="s">
        <v>330</v>
      </c>
      <c r="R33" s="218" t="s">
        <v>331</v>
      </c>
      <c r="S33" s="218" t="s">
        <v>332</v>
      </c>
      <c r="T33" s="218" t="s">
        <v>333</v>
      </c>
      <c r="U33" s="260" t="s">
        <v>334</v>
      </c>
      <c r="V33" s="260" t="s">
        <v>335</v>
      </c>
      <c r="W33" s="261" t="s">
        <v>336</v>
      </c>
    </row>
    <row r="34" spans="1:23" ht="18" customHeight="1">
      <c r="A34" s="107">
        <v>1</v>
      </c>
      <c r="B34" s="108" t="s">
        <v>326</v>
      </c>
      <c r="C34" s="123">
        <v>0.2965277777777778</v>
      </c>
      <c r="D34" s="110">
        <v>10</v>
      </c>
      <c r="E34" s="110">
        <f>D34+3</f>
        <v>13</v>
      </c>
      <c r="F34" s="110">
        <f>E34+3</f>
        <v>16</v>
      </c>
      <c r="G34" s="110">
        <f>F34+3</f>
        <v>19</v>
      </c>
      <c r="H34" s="110">
        <f>G34+3</f>
        <v>22</v>
      </c>
      <c r="I34" s="110">
        <f aca="true" t="shared" si="11" ref="I34:T34">H34+3</f>
        <v>25</v>
      </c>
      <c r="J34" s="110">
        <f t="shared" si="11"/>
        <v>28</v>
      </c>
      <c r="K34" s="110">
        <f t="shared" si="11"/>
        <v>31</v>
      </c>
      <c r="L34" s="110">
        <f t="shared" si="11"/>
        <v>34</v>
      </c>
      <c r="M34" s="110">
        <f t="shared" si="11"/>
        <v>37</v>
      </c>
      <c r="N34" s="110">
        <f t="shared" si="11"/>
        <v>40</v>
      </c>
      <c r="O34" s="110">
        <f t="shared" si="11"/>
        <v>43</v>
      </c>
      <c r="P34" s="110">
        <f t="shared" si="11"/>
        <v>46</v>
      </c>
      <c r="Q34" s="110">
        <f t="shared" si="11"/>
        <v>49</v>
      </c>
      <c r="R34" s="110">
        <f t="shared" si="11"/>
        <v>52</v>
      </c>
      <c r="S34" s="110">
        <f t="shared" si="11"/>
        <v>55</v>
      </c>
      <c r="T34" s="110">
        <f t="shared" si="11"/>
        <v>58</v>
      </c>
      <c r="U34" s="254">
        <v>0.3340277777777778</v>
      </c>
      <c r="V34" s="162">
        <v>4</v>
      </c>
      <c r="W34" s="223">
        <f aca="true" t="shared" si="12" ref="W34">V34+3</f>
        <v>7</v>
      </c>
    </row>
    <row r="35" spans="1:23" ht="18" customHeight="1">
      <c r="A35" s="111">
        <v>26</v>
      </c>
      <c r="B35" s="112" t="s">
        <v>175</v>
      </c>
      <c r="C35" s="113">
        <f aca="true" t="shared" si="13" ref="C35:C47">C65+7</f>
        <v>9</v>
      </c>
      <c r="D35" s="114">
        <f aca="true" t="shared" si="14" ref="D35:S61">C35+3</f>
        <v>12</v>
      </c>
      <c r="E35" s="114">
        <f t="shared" si="14"/>
        <v>15</v>
      </c>
      <c r="F35" s="114">
        <f t="shared" si="14"/>
        <v>18</v>
      </c>
      <c r="G35" s="114">
        <f t="shared" si="14"/>
        <v>21</v>
      </c>
      <c r="H35" s="114">
        <f t="shared" si="14"/>
        <v>24</v>
      </c>
      <c r="I35" s="114">
        <f t="shared" si="14"/>
        <v>27</v>
      </c>
      <c r="J35" s="114">
        <f t="shared" si="14"/>
        <v>30</v>
      </c>
      <c r="K35" s="114">
        <f t="shared" si="14"/>
        <v>33</v>
      </c>
      <c r="L35" s="114">
        <f t="shared" si="14"/>
        <v>36</v>
      </c>
      <c r="M35" s="114">
        <f t="shared" si="14"/>
        <v>39</v>
      </c>
      <c r="N35" s="114">
        <f t="shared" si="14"/>
        <v>42</v>
      </c>
      <c r="O35" s="114">
        <f t="shared" si="14"/>
        <v>45</v>
      </c>
      <c r="P35" s="114">
        <f t="shared" si="14"/>
        <v>48</v>
      </c>
      <c r="Q35" s="114">
        <f t="shared" si="14"/>
        <v>51</v>
      </c>
      <c r="R35" s="114">
        <f t="shared" si="14"/>
        <v>54</v>
      </c>
      <c r="S35" s="114">
        <f t="shared" si="14"/>
        <v>57</v>
      </c>
      <c r="T35" s="130">
        <v>0.3333333333333333</v>
      </c>
      <c r="U35" s="158">
        <v>3</v>
      </c>
      <c r="V35" s="158">
        <f aca="true" t="shared" si="15" ref="V35:W35">U35+3</f>
        <v>6</v>
      </c>
      <c r="W35" s="250">
        <f t="shared" si="15"/>
        <v>9</v>
      </c>
    </row>
    <row r="36" spans="1:23" ht="18" customHeight="1">
      <c r="A36" s="111">
        <v>25</v>
      </c>
      <c r="B36" s="112" t="s">
        <v>310</v>
      </c>
      <c r="C36" s="113">
        <f t="shared" si="13"/>
        <v>11</v>
      </c>
      <c r="D36" s="114">
        <f t="shared" si="14"/>
        <v>14</v>
      </c>
      <c r="E36" s="114">
        <f t="shared" si="14"/>
        <v>17</v>
      </c>
      <c r="F36" s="114">
        <f t="shared" si="14"/>
        <v>20</v>
      </c>
      <c r="G36" s="114">
        <f t="shared" si="14"/>
        <v>23</v>
      </c>
      <c r="H36" s="114">
        <f t="shared" si="14"/>
        <v>26</v>
      </c>
      <c r="I36" s="114">
        <f t="shared" si="14"/>
        <v>29</v>
      </c>
      <c r="J36" s="114">
        <f t="shared" si="14"/>
        <v>32</v>
      </c>
      <c r="K36" s="114">
        <f t="shared" si="14"/>
        <v>35</v>
      </c>
      <c r="L36" s="114">
        <f t="shared" si="14"/>
        <v>38</v>
      </c>
      <c r="M36" s="114">
        <f t="shared" si="14"/>
        <v>41</v>
      </c>
      <c r="N36" s="114">
        <f t="shared" si="14"/>
        <v>44</v>
      </c>
      <c r="O36" s="114">
        <f t="shared" si="14"/>
        <v>47</v>
      </c>
      <c r="P36" s="114">
        <f t="shared" si="14"/>
        <v>50</v>
      </c>
      <c r="Q36" s="114">
        <f t="shared" si="14"/>
        <v>53</v>
      </c>
      <c r="R36" s="114">
        <f t="shared" si="14"/>
        <v>56</v>
      </c>
      <c r="S36" s="114">
        <f t="shared" si="14"/>
        <v>59</v>
      </c>
      <c r="T36" s="130">
        <v>0.3347222222222222</v>
      </c>
      <c r="U36" s="114">
        <v>5</v>
      </c>
      <c r="V36" s="158">
        <f aca="true" t="shared" si="16" ref="V36:W36">U36+3</f>
        <v>8</v>
      </c>
      <c r="W36" s="250">
        <f t="shared" si="16"/>
        <v>11</v>
      </c>
    </row>
    <row r="37" spans="1:23" ht="18" customHeight="1">
      <c r="A37" s="111">
        <v>24</v>
      </c>
      <c r="B37" s="112" t="s">
        <v>171</v>
      </c>
      <c r="C37" s="113">
        <f t="shared" si="13"/>
        <v>13</v>
      </c>
      <c r="D37" s="114">
        <f t="shared" si="14"/>
        <v>16</v>
      </c>
      <c r="E37" s="114">
        <f t="shared" si="14"/>
        <v>19</v>
      </c>
      <c r="F37" s="114">
        <f t="shared" si="14"/>
        <v>22</v>
      </c>
      <c r="G37" s="114">
        <f t="shared" si="14"/>
        <v>25</v>
      </c>
      <c r="H37" s="114">
        <f t="shared" si="14"/>
        <v>28</v>
      </c>
      <c r="I37" s="114">
        <f t="shared" si="14"/>
        <v>31</v>
      </c>
      <c r="J37" s="114">
        <f t="shared" si="14"/>
        <v>34</v>
      </c>
      <c r="K37" s="114">
        <f t="shared" si="14"/>
        <v>37</v>
      </c>
      <c r="L37" s="114">
        <f t="shared" si="14"/>
        <v>40</v>
      </c>
      <c r="M37" s="114">
        <f t="shared" si="14"/>
        <v>43</v>
      </c>
      <c r="N37" s="114">
        <f t="shared" si="14"/>
        <v>46</v>
      </c>
      <c r="O37" s="114">
        <f t="shared" si="14"/>
        <v>49</v>
      </c>
      <c r="P37" s="114">
        <f t="shared" si="14"/>
        <v>52</v>
      </c>
      <c r="Q37" s="114">
        <f t="shared" si="14"/>
        <v>55</v>
      </c>
      <c r="R37" s="114">
        <f t="shared" si="14"/>
        <v>58</v>
      </c>
      <c r="S37" s="130">
        <v>0.3340277777777778</v>
      </c>
      <c r="T37" s="158">
        <v>4</v>
      </c>
      <c r="U37" s="158">
        <f aca="true" t="shared" si="17" ref="U37:W37">T37+3</f>
        <v>7</v>
      </c>
      <c r="V37" s="158">
        <f t="shared" si="17"/>
        <v>10</v>
      </c>
      <c r="W37" s="250">
        <f t="shared" si="17"/>
        <v>13</v>
      </c>
    </row>
    <row r="38" spans="1:23" ht="18" customHeight="1">
      <c r="A38" s="111">
        <v>23</v>
      </c>
      <c r="B38" s="112" t="s">
        <v>169</v>
      </c>
      <c r="C38" s="113">
        <f t="shared" si="13"/>
        <v>16</v>
      </c>
      <c r="D38" s="114">
        <f t="shared" si="14"/>
        <v>19</v>
      </c>
      <c r="E38" s="114">
        <f t="shared" si="14"/>
        <v>22</v>
      </c>
      <c r="F38" s="114">
        <f t="shared" si="14"/>
        <v>25</v>
      </c>
      <c r="G38" s="114">
        <f t="shared" si="14"/>
        <v>28</v>
      </c>
      <c r="H38" s="114">
        <f t="shared" si="14"/>
        <v>31</v>
      </c>
      <c r="I38" s="114">
        <f t="shared" si="14"/>
        <v>34</v>
      </c>
      <c r="J38" s="114">
        <f t="shared" si="14"/>
        <v>37</v>
      </c>
      <c r="K38" s="114">
        <f t="shared" si="14"/>
        <v>40</v>
      </c>
      <c r="L38" s="114">
        <f t="shared" si="14"/>
        <v>43</v>
      </c>
      <c r="M38" s="114">
        <f t="shared" si="14"/>
        <v>46</v>
      </c>
      <c r="N38" s="114">
        <f t="shared" si="14"/>
        <v>49</v>
      </c>
      <c r="O38" s="114">
        <f t="shared" si="14"/>
        <v>52</v>
      </c>
      <c r="P38" s="114">
        <f t="shared" si="14"/>
        <v>55</v>
      </c>
      <c r="Q38" s="114">
        <f t="shared" si="14"/>
        <v>58</v>
      </c>
      <c r="R38" s="130">
        <v>0.3340277777777778</v>
      </c>
      <c r="S38" s="158">
        <v>4</v>
      </c>
      <c r="T38" s="114">
        <f aca="true" t="shared" si="18" ref="T38:W38">S38+3</f>
        <v>7</v>
      </c>
      <c r="U38" s="158">
        <f t="shared" si="18"/>
        <v>10</v>
      </c>
      <c r="V38" s="158">
        <f t="shared" si="18"/>
        <v>13</v>
      </c>
      <c r="W38" s="250">
        <f t="shared" si="18"/>
        <v>16</v>
      </c>
    </row>
    <row r="39" spans="1:23" ht="18" customHeight="1">
      <c r="A39" s="111">
        <v>22</v>
      </c>
      <c r="B39" s="112" t="s">
        <v>38</v>
      </c>
      <c r="C39" s="113">
        <f t="shared" si="13"/>
        <v>18</v>
      </c>
      <c r="D39" s="114">
        <f t="shared" si="14"/>
        <v>21</v>
      </c>
      <c r="E39" s="114">
        <f t="shared" si="14"/>
        <v>24</v>
      </c>
      <c r="F39" s="114">
        <f t="shared" si="14"/>
        <v>27</v>
      </c>
      <c r="G39" s="114">
        <f t="shared" si="14"/>
        <v>30</v>
      </c>
      <c r="H39" s="114">
        <f t="shared" si="14"/>
        <v>33</v>
      </c>
      <c r="I39" s="114">
        <f t="shared" si="14"/>
        <v>36</v>
      </c>
      <c r="J39" s="114">
        <f t="shared" si="14"/>
        <v>39</v>
      </c>
      <c r="K39" s="114">
        <f t="shared" si="14"/>
        <v>42</v>
      </c>
      <c r="L39" s="114">
        <f t="shared" si="14"/>
        <v>45</v>
      </c>
      <c r="M39" s="114">
        <f t="shared" si="14"/>
        <v>48</v>
      </c>
      <c r="N39" s="114">
        <f t="shared" si="14"/>
        <v>51</v>
      </c>
      <c r="O39" s="114">
        <f t="shared" si="14"/>
        <v>54</v>
      </c>
      <c r="P39" s="114">
        <f t="shared" si="14"/>
        <v>57</v>
      </c>
      <c r="Q39" s="130">
        <v>0.3333333333333333</v>
      </c>
      <c r="R39" s="114">
        <v>3</v>
      </c>
      <c r="S39" s="114">
        <f t="shared" si="14"/>
        <v>6</v>
      </c>
      <c r="T39" s="114">
        <f aca="true" t="shared" si="19" ref="T39:W39">S39+3</f>
        <v>9</v>
      </c>
      <c r="U39" s="158">
        <f t="shared" si="19"/>
        <v>12</v>
      </c>
      <c r="V39" s="158">
        <f t="shared" si="19"/>
        <v>15</v>
      </c>
      <c r="W39" s="250">
        <f t="shared" si="19"/>
        <v>18</v>
      </c>
    </row>
    <row r="40" spans="1:23" ht="18" customHeight="1">
      <c r="A40" s="111">
        <v>21</v>
      </c>
      <c r="B40" s="112" t="s">
        <v>166</v>
      </c>
      <c r="C40" s="113">
        <f t="shared" si="13"/>
        <v>20</v>
      </c>
      <c r="D40" s="114">
        <f t="shared" si="14"/>
        <v>23</v>
      </c>
      <c r="E40" s="114">
        <f t="shared" si="14"/>
        <v>26</v>
      </c>
      <c r="F40" s="114">
        <f t="shared" si="14"/>
        <v>29</v>
      </c>
      <c r="G40" s="114">
        <f t="shared" si="14"/>
        <v>32</v>
      </c>
      <c r="H40" s="114">
        <f t="shared" si="14"/>
        <v>35</v>
      </c>
      <c r="I40" s="114">
        <f t="shared" si="14"/>
        <v>38</v>
      </c>
      <c r="J40" s="114">
        <f t="shared" si="14"/>
        <v>41</v>
      </c>
      <c r="K40" s="114">
        <f t="shared" si="14"/>
        <v>44</v>
      </c>
      <c r="L40" s="114">
        <f t="shared" si="14"/>
        <v>47</v>
      </c>
      <c r="M40" s="114">
        <f t="shared" si="14"/>
        <v>50</v>
      </c>
      <c r="N40" s="114">
        <f t="shared" si="14"/>
        <v>53</v>
      </c>
      <c r="O40" s="114">
        <f t="shared" si="14"/>
        <v>56</v>
      </c>
      <c r="P40" s="114">
        <f t="shared" si="14"/>
        <v>59</v>
      </c>
      <c r="Q40" s="130">
        <v>0.3347222222222222</v>
      </c>
      <c r="R40" s="114">
        <v>5</v>
      </c>
      <c r="S40" s="114">
        <f t="shared" si="14"/>
        <v>8</v>
      </c>
      <c r="T40" s="114">
        <f aca="true" t="shared" si="20" ref="T40:W40">S40+3</f>
        <v>11</v>
      </c>
      <c r="U40" s="158">
        <f t="shared" si="20"/>
        <v>14</v>
      </c>
      <c r="V40" s="158">
        <f t="shared" si="20"/>
        <v>17</v>
      </c>
      <c r="W40" s="250">
        <f t="shared" si="20"/>
        <v>20</v>
      </c>
    </row>
    <row r="41" spans="1:23" ht="18" customHeight="1">
      <c r="A41" s="111">
        <v>20</v>
      </c>
      <c r="B41" s="112" t="s">
        <v>165</v>
      </c>
      <c r="C41" s="113">
        <f t="shared" si="13"/>
        <v>21</v>
      </c>
      <c r="D41" s="114">
        <f t="shared" si="14"/>
        <v>24</v>
      </c>
      <c r="E41" s="114">
        <f t="shared" si="14"/>
        <v>27</v>
      </c>
      <c r="F41" s="114">
        <f t="shared" si="14"/>
        <v>30</v>
      </c>
      <c r="G41" s="114">
        <f t="shared" si="14"/>
        <v>33</v>
      </c>
      <c r="H41" s="114">
        <f t="shared" si="14"/>
        <v>36</v>
      </c>
      <c r="I41" s="114">
        <f t="shared" si="14"/>
        <v>39</v>
      </c>
      <c r="J41" s="114">
        <f t="shared" si="14"/>
        <v>42</v>
      </c>
      <c r="K41" s="114">
        <f t="shared" si="14"/>
        <v>45</v>
      </c>
      <c r="L41" s="114">
        <f t="shared" si="14"/>
        <v>48</v>
      </c>
      <c r="M41" s="114">
        <f t="shared" si="14"/>
        <v>51</v>
      </c>
      <c r="N41" s="114">
        <f t="shared" si="14"/>
        <v>54</v>
      </c>
      <c r="O41" s="114">
        <f t="shared" si="14"/>
        <v>57</v>
      </c>
      <c r="P41" s="130">
        <v>0.3333333333333333</v>
      </c>
      <c r="Q41" s="114">
        <v>3</v>
      </c>
      <c r="R41" s="114">
        <f t="shared" si="14"/>
        <v>6</v>
      </c>
      <c r="S41" s="114">
        <f t="shared" si="14"/>
        <v>9</v>
      </c>
      <c r="T41" s="114">
        <f aca="true" t="shared" si="21" ref="T41:W41">S41+3</f>
        <v>12</v>
      </c>
      <c r="U41" s="158">
        <f t="shared" si="21"/>
        <v>15</v>
      </c>
      <c r="V41" s="158">
        <f t="shared" si="21"/>
        <v>18</v>
      </c>
      <c r="W41" s="250">
        <f t="shared" si="21"/>
        <v>21</v>
      </c>
    </row>
    <row r="42" spans="1:23" ht="18" customHeight="1">
      <c r="A42" s="111">
        <v>19</v>
      </c>
      <c r="B42" s="112" t="s">
        <v>163</v>
      </c>
      <c r="C42" s="113">
        <f t="shared" si="13"/>
        <v>23</v>
      </c>
      <c r="D42" s="114">
        <f t="shared" si="14"/>
        <v>26</v>
      </c>
      <c r="E42" s="114">
        <f t="shared" si="14"/>
        <v>29</v>
      </c>
      <c r="F42" s="114">
        <f t="shared" si="14"/>
        <v>32</v>
      </c>
      <c r="G42" s="114">
        <f t="shared" si="14"/>
        <v>35</v>
      </c>
      <c r="H42" s="114">
        <f t="shared" si="14"/>
        <v>38</v>
      </c>
      <c r="I42" s="114">
        <f t="shared" si="14"/>
        <v>41</v>
      </c>
      <c r="J42" s="114">
        <f t="shared" si="14"/>
        <v>44</v>
      </c>
      <c r="K42" s="114">
        <f t="shared" si="14"/>
        <v>47</v>
      </c>
      <c r="L42" s="114">
        <f t="shared" si="14"/>
        <v>50</v>
      </c>
      <c r="M42" s="114">
        <f t="shared" si="14"/>
        <v>53</v>
      </c>
      <c r="N42" s="114">
        <f t="shared" si="14"/>
        <v>56</v>
      </c>
      <c r="O42" s="114">
        <f t="shared" si="14"/>
        <v>59</v>
      </c>
      <c r="P42" s="130">
        <v>0.3347222222222222</v>
      </c>
      <c r="Q42" s="114">
        <v>5</v>
      </c>
      <c r="R42" s="114">
        <f t="shared" si="14"/>
        <v>8</v>
      </c>
      <c r="S42" s="114">
        <f t="shared" si="14"/>
        <v>11</v>
      </c>
      <c r="T42" s="114">
        <f aca="true" t="shared" si="22" ref="T42:W42">S42+3</f>
        <v>14</v>
      </c>
      <c r="U42" s="158">
        <f t="shared" si="22"/>
        <v>17</v>
      </c>
      <c r="V42" s="158">
        <f t="shared" si="22"/>
        <v>20</v>
      </c>
      <c r="W42" s="250">
        <f t="shared" si="22"/>
        <v>23</v>
      </c>
    </row>
    <row r="43" spans="1:23" ht="18" customHeight="1">
      <c r="A43" s="111">
        <v>18</v>
      </c>
      <c r="B43" s="112" t="s">
        <v>161</v>
      </c>
      <c r="C43" s="113">
        <f t="shared" si="13"/>
        <v>24</v>
      </c>
      <c r="D43" s="114">
        <f t="shared" si="14"/>
        <v>27</v>
      </c>
      <c r="E43" s="114">
        <f t="shared" si="14"/>
        <v>30</v>
      </c>
      <c r="F43" s="114">
        <f t="shared" si="14"/>
        <v>33</v>
      </c>
      <c r="G43" s="114">
        <f t="shared" si="14"/>
        <v>36</v>
      </c>
      <c r="H43" s="114">
        <f t="shared" si="14"/>
        <v>39</v>
      </c>
      <c r="I43" s="114">
        <f t="shared" si="14"/>
        <v>42</v>
      </c>
      <c r="J43" s="114">
        <f t="shared" si="14"/>
        <v>45</v>
      </c>
      <c r="K43" s="114">
        <f t="shared" si="14"/>
        <v>48</v>
      </c>
      <c r="L43" s="114">
        <f t="shared" si="14"/>
        <v>51</v>
      </c>
      <c r="M43" s="114">
        <f t="shared" si="14"/>
        <v>54</v>
      </c>
      <c r="N43" s="114">
        <f t="shared" si="14"/>
        <v>57</v>
      </c>
      <c r="O43" s="130">
        <v>0.3333333333333333</v>
      </c>
      <c r="P43" s="114">
        <v>3</v>
      </c>
      <c r="Q43" s="114">
        <f t="shared" si="14"/>
        <v>6</v>
      </c>
      <c r="R43" s="114">
        <f t="shared" si="14"/>
        <v>9</v>
      </c>
      <c r="S43" s="114">
        <f t="shared" si="14"/>
        <v>12</v>
      </c>
      <c r="T43" s="114">
        <f aca="true" t="shared" si="23" ref="T43:W43">S43+3</f>
        <v>15</v>
      </c>
      <c r="U43" s="158">
        <f t="shared" si="23"/>
        <v>18</v>
      </c>
      <c r="V43" s="158">
        <f t="shared" si="23"/>
        <v>21</v>
      </c>
      <c r="W43" s="250">
        <f t="shared" si="23"/>
        <v>24</v>
      </c>
    </row>
    <row r="44" spans="1:23" ht="18" customHeight="1">
      <c r="A44" s="111">
        <v>17</v>
      </c>
      <c r="B44" s="112" t="s">
        <v>88</v>
      </c>
      <c r="C44" s="113">
        <f t="shared" si="13"/>
        <v>25</v>
      </c>
      <c r="D44" s="114">
        <f t="shared" si="14"/>
        <v>28</v>
      </c>
      <c r="E44" s="114">
        <f t="shared" si="14"/>
        <v>31</v>
      </c>
      <c r="F44" s="114">
        <f t="shared" si="14"/>
        <v>34</v>
      </c>
      <c r="G44" s="114">
        <f t="shared" si="14"/>
        <v>37</v>
      </c>
      <c r="H44" s="114">
        <f t="shared" si="14"/>
        <v>40</v>
      </c>
      <c r="I44" s="114">
        <f t="shared" si="14"/>
        <v>43</v>
      </c>
      <c r="J44" s="114">
        <f t="shared" si="14"/>
        <v>46</v>
      </c>
      <c r="K44" s="114">
        <f t="shared" si="14"/>
        <v>49</v>
      </c>
      <c r="L44" s="114">
        <f t="shared" si="14"/>
        <v>52</v>
      </c>
      <c r="M44" s="114">
        <f t="shared" si="14"/>
        <v>55</v>
      </c>
      <c r="N44" s="114">
        <f t="shared" si="14"/>
        <v>58</v>
      </c>
      <c r="O44" s="130">
        <v>0.3340277777777778</v>
      </c>
      <c r="P44" s="158">
        <v>4</v>
      </c>
      <c r="Q44" s="114">
        <f t="shared" si="14"/>
        <v>7</v>
      </c>
      <c r="R44" s="114">
        <f t="shared" si="14"/>
        <v>10</v>
      </c>
      <c r="S44" s="114">
        <f t="shared" si="14"/>
        <v>13</v>
      </c>
      <c r="T44" s="114">
        <f aca="true" t="shared" si="24" ref="T44:W44">S44+3</f>
        <v>16</v>
      </c>
      <c r="U44" s="158">
        <f t="shared" si="24"/>
        <v>19</v>
      </c>
      <c r="V44" s="158">
        <f t="shared" si="24"/>
        <v>22</v>
      </c>
      <c r="W44" s="250">
        <f t="shared" si="24"/>
        <v>25</v>
      </c>
    </row>
    <row r="45" spans="1:23" ht="18" customHeight="1">
      <c r="A45" s="111">
        <v>16</v>
      </c>
      <c r="B45" s="112" t="s">
        <v>159</v>
      </c>
      <c r="C45" s="113">
        <f t="shared" si="13"/>
        <v>26</v>
      </c>
      <c r="D45" s="114">
        <f t="shared" si="14"/>
        <v>29</v>
      </c>
      <c r="E45" s="114">
        <f t="shared" si="14"/>
        <v>32</v>
      </c>
      <c r="F45" s="114">
        <f t="shared" si="14"/>
        <v>35</v>
      </c>
      <c r="G45" s="114">
        <f t="shared" si="14"/>
        <v>38</v>
      </c>
      <c r="H45" s="114">
        <f t="shared" si="14"/>
        <v>41</v>
      </c>
      <c r="I45" s="114">
        <f t="shared" si="14"/>
        <v>44</v>
      </c>
      <c r="J45" s="114">
        <f t="shared" si="14"/>
        <v>47</v>
      </c>
      <c r="K45" s="114">
        <f t="shared" si="14"/>
        <v>50</v>
      </c>
      <c r="L45" s="114">
        <f t="shared" si="14"/>
        <v>53</v>
      </c>
      <c r="M45" s="114">
        <f t="shared" si="14"/>
        <v>56</v>
      </c>
      <c r="N45" s="114">
        <f t="shared" si="14"/>
        <v>59</v>
      </c>
      <c r="O45" s="130">
        <v>0.3347222222222222</v>
      </c>
      <c r="P45" s="114">
        <v>5</v>
      </c>
      <c r="Q45" s="114">
        <f t="shared" si="14"/>
        <v>8</v>
      </c>
      <c r="R45" s="114">
        <f t="shared" si="14"/>
        <v>11</v>
      </c>
      <c r="S45" s="114">
        <f t="shared" si="14"/>
        <v>14</v>
      </c>
      <c r="T45" s="114">
        <f aca="true" t="shared" si="25" ref="T45:W45">S45+3</f>
        <v>17</v>
      </c>
      <c r="U45" s="158">
        <f t="shared" si="25"/>
        <v>20</v>
      </c>
      <c r="V45" s="158">
        <f t="shared" si="25"/>
        <v>23</v>
      </c>
      <c r="W45" s="250">
        <f t="shared" si="25"/>
        <v>26</v>
      </c>
    </row>
    <row r="46" spans="1:23" ht="18" customHeight="1">
      <c r="A46" s="111">
        <v>15</v>
      </c>
      <c r="B46" s="112" t="s">
        <v>157</v>
      </c>
      <c r="C46" s="113">
        <f t="shared" si="13"/>
        <v>28</v>
      </c>
      <c r="D46" s="114">
        <f t="shared" si="14"/>
        <v>31</v>
      </c>
      <c r="E46" s="114">
        <f t="shared" si="14"/>
        <v>34</v>
      </c>
      <c r="F46" s="114">
        <f t="shared" si="14"/>
        <v>37</v>
      </c>
      <c r="G46" s="114">
        <f t="shared" si="14"/>
        <v>40</v>
      </c>
      <c r="H46" s="114">
        <f t="shared" si="14"/>
        <v>43</v>
      </c>
      <c r="I46" s="114">
        <f t="shared" si="14"/>
        <v>46</v>
      </c>
      <c r="J46" s="114">
        <f t="shared" si="14"/>
        <v>49</v>
      </c>
      <c r="K46" s="114">
        <f t="shared" si="14"/>
        <v>52</v>
      </c>
      <c r="L46" s="114">
        <f t="shared" si="14"/>
        <v>55</v>
      </c>
      <c r="M46" s="114">
        <f t="shared" si="14"/>
        <v>58</v>
      </c>
      <c r="N46" s="130">
        <v>0.3340277777777778</v>
      </c>
      <c r="O46" s="158">
        <v>4</v>
      </c>
      <c r="P46" s="114">
        <f t="shared" si="14"/>
        <v>7</v>
      </c>
      <c r="Q46" s="114">
        <f t="shared" si="14"/>
        <v>10</v>
      </c>
      <c r="R46" s="114">
        <f t="shared" si="14"/>
        <v>13</v>
      </c>
      <c r="S46" s="114">
        <f t="shared" si="14"/>
        <v>16</v>
      </c>
      <c r="T46" s="114">
        <f aca="true" t="shared" si="26" ref="T46:W46">S46+3</f>
        <v>19</v>
      </c>
      <c r="U46" s="158">
        <f t="shared" si="26"/>
        <v>22</v>
      </c>
      <c r="V46" s="158">
        <f t="shared" si="26"/>
        <v>25</v>
      </c>
      <c r="W46" s="250">
        <f t="shared" si="26"/>
        <v>28</v>
      </c>
    </row>
    <row r="47" spans="1:23" ht="18" customHeight="1" thickBot="1">
      <c r="A47" s="119">
        <v>14</v>
      </c>
      <c r="B47" s="120" t="s">
        <v>155</v>
      </c>
      <c r="C47" s="121">
        <f t="shared" si="13"/>
        <v>29</v>
      </c>
      <c r="D47" s="122">
        <f t="shared" si="14"/>
        <v>32</v>
      </c>
      <c r="E47" s="122">
        <f t="shared" si="14"/>
        <v>35</v>
      </c>
      <c r="F47" s="122">
        <f t="shared" si="14"/>
        <v>38</v>
      </c>
      <c r="G47" s="122">
        <f t="shared" si="14"/>
        <v>41</v>
      </c>
      <c r="H47" s="122">
        <f t="shared" si="14"/>
        <v>44</v>
      </c>
      <c r="I47" s="122">
        <f t="shared" si="14"/>
        <v>47</v>
      </c>
      <c r="J47" s="122">
        <f t="shared" si="14"/>
        <v>50</v>
      </c>
      <c r="K47" s="122">
        <f t="shared" si="14"/>
        <v>53</v>
      </c>
      <c r="L47" s="122">
        <f t="shared" si="14"/>
        <v>56</v>
      </c>
      <c r="M47" s="122">
        <f t="shared" si="14"/>
        <v>59</v>
      </c>
      <c r="N47" s="255">
        <v>0.3347222222222222</v>
      </c>
      <c r="O47" s="122">
        <v>5</v>
      </c>
      <c r="P47" s="122">
        <f aca="true" t="shared" si="27" ref="P47:W47">O47+3</f>
        <v>8</v>
      </c>
      <c r="Q47" s="122">
        <f t="shared" si="27"/>
        <v>11</v>
      </c>
      <c r="R47" s="122">
        <f t="shared" si="27"/>
        <v>14</v>
      </c>
      <c r="S47" s="122">
        <f t="shared" si="27"/>
        <v>17</v>
      </c>
      <c r="T47" s="122">
        <f t="shared" si="27"/>
        <v>20</v>
      </c>
      <c r="U47" s="173">
        <f t="shared" si="27"/>
        <v>23</v>
      </c>
      <c r="V47" s="173">
        <f t="shared" si="27"/>
        <v>26</v>
      </c>
      <c r="W47" s="256">
        <f t="shared" si="27"/>
        <v>29</v>
      </c>
    </row>
    <row r="48" spans="1:23" ht="18" customHeight="1" thickBot="1">
      <c r="A48" s="262">
        <v>13</v>
      </c>
      <c r="B48" s="263" t="s">
        <v>30</v>
      </c>
      <c r="C48" s="264">
        <v>0.31319444444444444</v>
      </c>
      <c r="D48" s="265">
        <v>34</v>
      </c>
      <c r="E48" s="265">
        <f t="shared" si="14"/>
        <v>37</v>
      </c>
      <c r="F48" s="265">
        <f t="shared" si="14"/>
        <v>40</v>
      </c>
      <c r="G48" s="265">
        <f t="shared" si="14"/>
        <v>43</v>
      </c>
      <c r="H48" s="265">
        <f aca="true" t="shared" si="28" ref="H48:W48">G48+3</f>
        <v>46</v>
      </c>
      <c r="I48" s="265">
        <f t="shared" si="28"/>
        <v>49</v>
      </c>
      <c r="J48" s="265">
        <f t="shared" si="28"/>
        <v>52</v>
      </c>
      <c r="K48" s="265">
        <f t="shared" si="28"/>
        <v>55</v>
      </c>
      <c r="L48" s="265">
        <f t="shared" si="28"/>
        <v>58</v>
      </c>
      <c r="M48" s="266">
        <v>0.3340277777777778</v>
      </c>
      <c r="N48" s="267">
        <v>4</v>
      </c>
      <c r="O48" s="265">
        <f t="shared" si="28"/>
        <v>7</v>
      </c>
      <c r="P48" s="265">
        <f t="shared" si="28"/>
        <v>10</v>
      </c>
      <c r="Q48" s="265">
        <f t="shared" si="28"/>
        <v>13</v>
      </c>
      <c r="R48" s="265">
        <f t="shared" si="28"/>
        <v>16</v>
      </c>
      <c r="S48" s="265">
        <f t="shared" si="28"/>
        <v>19</v>
      </c>
      <c r="T48" s="265">
        <f t="shared" si="28"/>
        <v>22</v>
      </c>
      <c r="U48" s="267">
        <f t="shared" si="28"/>
        <v>25</v>
      </c>
      <c r="V48" s="267">
        <f t="shared" si="28"/>
        <v>28</v>
      </c>
      <c r="W48" s="268">
        <f t="shared" si="28"/>
        <v>31</v>
      </c>
    </row>
    <row r="49" spans="1:23" ht="18" customHeight="1">
      <c r="A49" s="140">
        <v>12</v>
      </c>
      <c r="B49" s="65" t="s">
        <v>153</v>
      </c>
      <c r="C49" s="269">
        <f aca="true" t="shared" si="29" ref="C49:C57">C79+8</f>
        <v>32</v>
      </c>
      <c r="D49" s="63">
        <f t="shared" si="14"/>
        <v>35</v>
      </c>
      <c r="E49" s="63">
        <f t="shared" si="14"/>
        <v>38</v>
      </c>
      <c r="F49" s="63">
        <f t="shared" si="14"/>
        <v>41</v>
      </c>
      <c r="G49" s="63">
        <f t="shared" si="14"/>
        <v>44</v>
      </c>
      <c r="H49" s="63">
        <f aca="true" t="shared" si="30" ref="H49:W49">G49+3</f>
        <v>47</v>
      </c>
      <c r="I49" s="63">
        <f t="shared" si="30"/>
        <v>50</v>
      </c>
      <c r="J49" s="63">
        <f t="shared" si="30"/>
        <v>53</v>
      </c>
      <c r="K49" s="63">
        <f t="shared" si="30"/>
        <v>56</v>
      </c>
      <c r="L49" s="63">
        <f t="shared" si="30"/>
        <v>59</v>
      </c>
      <c r="M49" s="187">
        <v>0.3347222222222222</v>
      </c>
      <c r="N49" s="63">
        <v>5</v>
      </c>
      <c r="O49" s="63">
        <f t="shared" si="30"/>
        <v>8</v>
      </c>
      <c r="P49" s="63">
        <f t="shared" si="30"/>
        <v>11</v>
      </c>
      <c r="Q49" s="63">
        <f t="shared" si="30"/>
        <v>14</v>
      </c>
      <c r="R49" s="63">
        <f t="shared" si="30"/>
        <v>17</v>
      </c>
      <c r="S49" s="63">
        <f t="shared" si="30"/>
        <v>20</v>
      </c>
      <c r="T49" s="63">
        <f t="shared" si="30"/>
        <v>23</v>
      </c>
      <c r="U49" s="166">
        <f t="shared" si="30"/>
        <v>26</v>
      </c>
      <c r="V49" s="166">
        <f t="shared" si="30"/>
        <v>29</v>
      </c>
      <c r="W49" s="225">
        <f t="shared" si="30"/>
        <v>32</v>
      </c>
    </row>
    <row r="50" spans="1:23" ht="18" customHeight="1">
      <c r="A50" s="111">
        <v>11</v>
      </c>
      <c r="B50" s="112" t="s">
        <v>151</v>
      </c>
      <c r="C50" s="113">
        <f t="shared" si="29"/>
        <v>34</v>
      </c>
      <c r="D50" s="114">
        <f t="shared" si="14"/>
        <v>37</v>
      </c>
      <c r="E50" s="114">
        <f t="shared" si="14"/>
        <v>40</v>
      </c>
      <c r="F50" s="158">
        <f t="shared" si="14"/>
        <v>43</v>
      </c>
      <c r="G50" s="114">
        <f t="shared" si="14"/>
        <v>46</v>
      </c>
      <c r="H50" s="114">
        <f aca="true" t="shared" si="31" ref="H50:W50">G50+3</f>
        <v>49</v>
      </c>
      <c r="I50" s="114">
        <f t="shared" si="31"/>
        <v>52</v>
      </c>
      <c r="J50" s="114">
        <f t="shared" si="31"/>
        <v>55</v>
      </c>
      <c r="K50" s="114">
        <f t="shared" si="31"/>
        <v>58</v>
      </c>
      <c r="L50" s="130">
        <v>0.3333333333333333</v>
      </c>
      <c r="M50" s="114">
        <v>3</v>
      </c>
      <c r="N50" s="114">
        <f t="shared" si="31"/>
        <v>6</v>
      </c>
      <c r="O50" s="114">
        <f t="shared" si="31"/>
        <v>9</v>
      </c>
      <c r="P50" s="114">
        <f t="shared" si="31"/>
        <v>12</v>
      </c>
      <c r="Q50" s="114">
        <f t="shared" si="31"/>
        <v>15</v>
      </c>
      <c r="R50" s="114">
        <f t="shared" si="31"/>
        <v>18</v>
      </c>
      <c r="S50" s="114">
        <f t="shared" si="31"/>
        <v>21</v>
      </c>
      <c r="T50" s="114">
        <f t="shared" si="31"/>
        <v>24</v>
      </c>
      <c r="U50" s="158">
        <f t="shared" si="31"/>
        <v>27</v>
      </c>
      <c r="V50" s="158">
        <f t="shared" si="31"/>
        <v>30</v>
      </c>
      <c r="W50" s="250">
        <f t="shared" si="31"/>
        <v>33</v>
      </c>
    </row>
    <row r="51" spans="1:23" ht="18" customHeight="1">
      <c r="A51" s="111">
        <v>10</v>
      </c>
      <c r="B51" s="112" t="s">
        <v>150</v>
      </c>
      <c r="C51" s="113">
        <f t="shared" si="29"/>
        <v>35</v>
      </c>
      <c r="D51" s="114">
        <f t="shared" si="14"/>
        <v>38</v>
      </c>
      <c r="E51" s="114">
        <f t="shared" si="14"/>
        <v>41</v>
      </c>
      <c r="F51" s="114">
        <f t="shared" si="14"/>
        <v>44</v>
      </c>
      <c r="G51" s="114">
        <f t="shared" si="14"/>
        <v>47</v>
      </c>
      <c r="H51" s="114">
        <f aca="true" t="shared" si="32" ref="H51:W51">G51+3</f>
        <v>50</v>
      </c>
      <c r="I51" s="114">
        <f t="shared" si="32"/>
        <v>53</v>
      </c>
      <c r="J51" s="114">
        <f t="shared" si="32"/>
        <v>56</v>
      </c>
      <c r="K51" s="114">
        <f t="shared" si="32"/>
        <v>59</v>
      </c>
      <c r="L51" s="130">
        <v>0.3340277777777778</v>
      </c>
      <c r="M51" s="158">
        <v>4</v>
      </c>
      <c r="N51" s="114">
        <f t="shared" si="32"/>
        <v>7</v>
      </c>
      <c r="O51" s="114">
        <f t="shared" si="32"/>
        <v>10</v>
      </c>
      <c r="P51" s="114">
        <f t="shared" si="32"/>
        <v>13</v>
      </c>
      <c r="Q51" s="114">
        <f t="shared" si="32"/>
        <v>16</v>
      </c>
      <c r="R51" s="114">
        <f t="shared" si="32"/>
        <v>19</v>
      </c>
      <c r="S51" s="114">
        <f t="shared" si="32"/>
        <v>22</v>
      </c>
      <c r="T51" s="114">
        <f t="shared" si="32"/>
        <v>25</v>
      </c>
      <c r="U51" s="158">
        <f t="shared" si="32"/>
        <v>28</v>
      </c>
      <c r="V51" s="158">
        <f t="shared" si="32"/>
        <v>31</v>
      </c>
      <c r="W51" s="250">
        <f t="shared" si="32"/>
        <v>34</v>
      </c>
    </row>
    <row r="52" spans="1:23" ht="18" customHeight="1">
      <c r="A52" s="111">
        <v>9</v>
      </c>
      <c r="B52" s="112" t="s">
        <v>147</v>
      </c>
      <c r="C52" s="113">
        <f t="shared" si="29"/>
        <v>37</v>
      </c>
      <c r="D52" s="114">
        <f t="shared" si="14"/>
        <v>40</v>
      </c>
      <c r="E52" s="114">
        <f t="shared" si="14"/>
        <v>43</v>
      </c>
      <c r="F52" s="114">
        <f t="shared" si="14"/>
        <v>46</v>
      </c>
      <c r="G52" s="114">
        <f t="shared" si="14"/>
        <v>49</v>
      </c>
      <c r="H52" s="114">
        <f aca="true" t="shared" si="33" ref="H52:W52">G52+3</f>
        <v>52</v>
      </c>
      <c r="I52" s="114">
        <f t="shared" si="33"/>
        <v>55</v>
      </c>
      <c r="J52" s="114">
        <f t="shared" si="33"/>
        <v>58</v>
      </c>
      <c r="K52" s="130">
        <v>0.3340277777777778</v>
      </c>
      <c r="L52" s="158">
        <v>4</v>
      </c>
      <c r="M52" s="114">
        <f t="shared" si="33"/>
        <v>7</v>
      </c>
      <c r="N52" s="114">
        <f t="shared" si="33"/>
        <v>10</v>
      </c>
      <c r="O52" s="114">
        <f t="shared" si="33"/>
        <v>13</v>
      </c>
      <c r="P52" s="114">
        <f t="shared" si="33"/>
        <v>16</v>
      </c>
      <c r="Q52" s="114">
        <f t="shared" si="33"/>
        <v>19</v>
      </c>
      <c r="R52" s="114">
        <f t="shared" si="33"/>
        <v>22</v>
      </c>
      <c r="S52" s="114">
        <f t="shared" si="33"/>
        <v>25</v>
      </c>
      <c r="T52" s="114">
        <f t="shared" si="33"/>
        <v>28</v>
      </c>
      <c r="U52" s="158">
        <f t="shared" si="33"/>
        <v>31</v>
      </c>
      <c r="V52" s="158">
        <f t="shared" si="33"/>
        <v>34</v>
      </c>
      <c r="W52" s="250">
        <f t="shared" si="33"/>
        <v>37</v>
      </c>
    </row>
    <row r="53" spans="1:23" ht="18" customHeight="1">
      <c r="A53" s="111">
        <v>8</v>
      </c>
      <c r="B53" s="112" t="s">
        <v>146</v>
      </c>
      <c r="C53" s="113">
        <f t="shared" si="29"/>
        <v>38</v>
      </c>
      <c r="D53" s="114">
        <f t="shared" si="14"/>
        <v>41</v>
      </c>
      <c r="E53" s="114">
        <f t="shared" si="14"/>
        <v>44</v>
      </c>
      <c r="F53" s="114">
        <f t="shared" si="14"/>
        <v>47</v>
      </c>
      <c r="G53" s="114">
        <f t="shared" si="14"/>
        <v>50</v>
      </c>
      <c r="H53" s="114">
        <f aca="true" t="shared" si="34" ref="H53:W53">G53+3</f>
        <v>53</v>
      </c>
      <c r="I53" s="114">
        <f t="shared" si="34"/>
        <v>56</v>
      </c>
      <c r="J53" s="114">
        <f t="shared" si="34"/>
        <v>59</v>
      </c>
      <c r="K53" s="130">
        <v>0.3347222222222222</v>
      </c>
      <c r="L53" s="114">
        <v>5</v>
      </c>
      <c r="M53" s="114">
        <f t="shared" si="34"/>
        <v>8</v>
      </c>
      <c r="N53" s="114">
        <f t="shared" si="34"/>
        <v>11</v>
      </c>
      <c r="O53" s="114">
        <f t="shared" si="34"/>
        <v>14</v>
      </c>
      <c r="P53" s="114">
        <f t="shared" si="34"/>
        <v>17</v>
      </c>
      <c r="Q53" s="114">
        <f t="shared" si="34"/>
        <v>20</v>
      </c>
      <c r="R53" s="114">
        <f t="shared" si="34"/>
        <v>23</v>
      </c>
      <c r="S53" s="114">
        <f t="shared" si="34"/>
        <v>26</v>
      </c>
      <c r="T53" s="114">
        <f t="shared" si="34"/>
        <v>29</v>
      </c>
      <c r="U53" s="158">
        <f t="shared" si="34"/>
        <v>32</v>
      </c>
      <c r="V53" s="158">
        <f t="shared" si="34"/>
        <v>35</v>
      </c>
      <c r="W53" s="250">
        <f t="shared" si="34"/>
        <v>38</v>
      </c>
    </row>
    <row r="54" spans="1:23" ht="18" customHeight="1">
      <c r="A54" s="111">
        <v>7</v>
      </c>
      <c r="B54" s="112" t="s">
        <v>144</v>
      </c>
      <c r="C54" s="113">
        <f t="shared" si="29"/>
        <v>40</v>
      </c>
      <c r="D54" s="114">
        <f t="shared" si="14"/>
        <v>43</v>
      </c>
      <c r="E54" s="114">
        <f t="shared" si="14"/>
        <v>46</v>
      </c>
      <c r="F54" s="114">
        <f t="shared" si="14"/>
        <v>49</v>
      </c>
      <c r="G54" s="114">
        <f t="shared" si="14"/>
        <v>52</v>
      </c>
      <c r="H54" s="114">
        <f aca="true" t="shared" si="35" ref="H54:W54">G54+3</f>
        <v>55</v>
      </c>
      <c r="I54" s="114">
        <f t="shared" si="35"/>
        <v>58</v>
      </c>
      <c r="J54" s="130">
        <v>0.3340277777777778</v>
      </c>
      <c r="K54" s="158">
        <v>4</v>
      </c>
      <c r="L54" s="114">
        <f t="shared" si="35"/>
        <v>7</v>
      </c>
      <c r="M54" s="114">
        <f t="shared" si="35"/>
        <v>10</v>
      </c>
      <c r="N54" s="114">
        <f t="shared" si="35"/>
        <v>13</v>
      </c>
      <c r="O54" s="114">
        <f t="shared" si="35"/>
        <v>16</v>
      </c>
      <c r="P54" s="114">
        <f t="shared" si="35"/>
        <v>19</v>
      </c>
      <c r="Q54" s="114">
        <f t="shared" si="35"/>
        <v>22</v>
      </c>
      <c r="R54" s="114">
        <f t="shared" si="35"/>
        <v>25</v>
      </c>
      <c r="S54" s="114">
        <f t="shared" si="35"/>
        <v>28</v>
      </c>
      <c r="T54" s="114">
        <f t="shared" si="35"/>
        <v>31</v>
      </c>
      <c r="U54" s="158">
        <f t="shared" si="35"/>
        <v>34</v>
      </c>
      <c r="V54" s="158">
        <f t="shared" si="35"/>
        <v>37</v>
      </c>
      <c r="W54" s="250">
        <f t="shared" si="35"/>
        <v>40</v>
      </c>
    </row>
    <row r="55" spans="1:23" ht="18" customHeight="1">
      <c r="A55" s="111">
        <v>6</v>
      </c>
      <c r="B55" s="112" t="s">
        <v>142</v>
      </c>
      <c r="C55" s="113">
        <f t="shared" si="29"/>
        <v>41</v>
      </c>
      <c r="D55" s="114">
        <f t="shared" si="14"/>
        <v>44</v>
      </c>
      <c r="E55" s="114">
        <f t="shared" si="14"/>
        <v>47</v>
      </c>
      <c r="F55" s="114">
        <f t="shared" si="14"/>
        <v>50</v>
      </c>
      <c r="G55" s="114">
        <f t="shared" si="14"/>
        <v>53</v>
      </c>
      <c r="H55" s="114">
        <f aca="true" t="shared" si="36" ref="H55:W55">G55+3</f>
        <v>56</v>
      </c>
      <c r="I55" s="114">
        <f t="shared" si="36"/>
        <v>59</v>
      </c>
      <c r="J55" s="130">
        <v>0.3347222222222222</v>
      </c>
      <c r="K55" s="114">
        <v>5</v>
      </c>
      <c r="L55" s="114">
        <f t="shared" si="36"/>
        <v>8</v>
      </c>
      <c r="M55" s="114">
        <f t="shared" si="36"/>
        <v>11</v>
      </c>
      <c r="N55" s="114">
        <f t="shared" si="36"/>
        <v>14</v>
      </c>
      <c r="O55" s="114">
        <f t="shared" si="36"/>
        <v>17</v>
      </c>
      <c r="P55" s="114">
        <f t="shared" si="36"/>
        <v>20</v>
      </c>
      <c r="Q55" s="114">
        <f t="shared" si="36"/>
        <v>23</v>
      </c>
      <c r="R55" s="114">
        <f t="shared" si="36"/>
        <v>26</v>
      </c>
      <c r="S55" s="114">
        <f t="shared" si="36"/>
        <v>29</v>
      </c>
      <c r="T55" s="114">
        <f t="shared" si="36"/>
        <v>32</v>
      </c>
      <c r="U55" s="158">
        <f t="shared" si="36"/>
        <v>35</v>
      </c>
      <c r="V55" s="158">
        <f t="shared" si="36"/>
        <v>38</v>
      </c>
      <c r="W55" s="250">
        <f t="shared" si="36"/>
        <v>41</v>
      </c>
    </row>
    <row r="56" spans="1:23" ht="18" customHeight="1">
      <c r="A56" s="111">
        <v>5</v>
      </c>
      <c r="B56" s="112" t="s">
        <v>140</v>
      </c>
      <c r="C56" s="113">
        <f t="shared" si="29"/>
        <v>42</v>
      </c>
      <c r="D56" s="114">
        <f t="shared" si="14"/>
        <v>45</v>
      </c>
      <c r="E56" s="114">
        <f t="shared" si="14"/>
        <v>48</v>
      </c>
      <c r="F56" s="114">
        <f t="shared" si="14"/>
        <v>51</v>
      </c>
      <c r="G56" s="114">
        <f t="shared" si="14"/>
        <v>54</v>
      </c>
      <c r="H56" s="114">
        <f aca="true" t="shared" si="37" ref="H56:W56">G56+3</f>
        <v>57</v>
      </c>
      <c r="I56" s="130">
        <v>0.3333333333333333</v>
      </c>
      <c r="J56" s="114">
        <v>3</v>
      </c>
      <c r="K56" s="114">
        <f t="shared" si="37"/>
        <v>6</v>
      </c>
      <c r="L56" s="114">
        <f t="shared" si="37"/>
        <v>9</v>
      </c>
      <c r="M56" s="114">
        <f t="shared" si="37"/>
        <v>12</v>
      </c>
      <c r="N56" s="114">
        <f t="shared" si="37"/>
        <v>15</v>
      </c>
      <c r="O56" s="114">
        <f t="shared" si="37"/>
        <v>18</v>
      </c>
      <c r="P56" s="114">
        <f t="shared" si="37"/>
        <v>21</v>
      </c>
      <c r="Q56" s="114">
        <f t="shared" si="37"/>
        <v>24</v>
      </c>
      <c r="R56" s="114">
        <f t="shared" si="37"/>
        <v>27</v>
      </c>
      <c r="S56" s="114">
        <f t="shared" si="37"/>
        <v>30</v>
      </c>
      <c r="T56" s="114">
        <f t="shared" si="37"/>
        <v>33</v>
      </c>
      <c r="U56" s="158">
        <f t="shared" si="37"/>
        <v>36</v>
      </c>
      <c r="V56" s="158">
        <f t="shared" si="37"/>
        <v>39</v>
      </c>
      <c r="W56" s="250">
        <f t="shared" si="37"/>
        <v>42</v>
      </c>
    </row>
    <row r="57" spans="1:23" ht="18" customHeight="1" thickBot="1">
      <c r="A57" s="119">
        <v>4</v>
      </c>
      <c r="B57" s="120" t="s">
        <v>28</v>
      </c>
      <c r="C57" s="121">
        <f t="shared" si="29"/>
        <v>44</v>
      </c>
      <c r="D57" s="122">
        <f t="shared" si="14"/>
        <v>47</v>
      </c>
      <c r="E57" s="122">
        <f t="shared" si="14"/>
        <v>50</v>
      </c>
      <c r="F57" s="122">
        <f t="shared" si="14"/>
        <v>53</v>
      </c>
      <c r="G57" s="122">
        <f t="shared" si="14"/>
        <v>56</v>
      </c>
      <c r="H57" s="122">
        <f aca="true" t="shared" si="38" ref="H57:W57">G57+3</f>
        <v>59</v>
      </c>
      <c r="I57" s="255">
        <v>0.3347222222222222</v>
      </c>
      <c r="J57" s="122">
        <v>5</v>
      </c>
      <c r="K57" s="122">
        <f t="shared" si="38"/>
        <v>8</v>
      </c>
      <c r="L57" s="122">
        <f t="shared" si="38"/>
        <v>11</v>
      </c>
      <c r="M57" s="122">
        <f t="shared" si="38"/>
        <v>14</v>
      </c>
      <c r="N57" s="122">
        <f t="shared" si="38"/>
        <v>17</v>
      </c>
      <c r="O57" s="122">
        <f t="shared" si="38"/>
        <v>20</v>
      </c>
      <c r="P57" s="122">
        <f t="shared" si="38"/>
        <v>23</v>
      </c>
      <c r="Q57" s="122">
        <f t="shared" si="38"/>
        <v>26</v>
      </c>
      <c r="R57" s="122">
        <f t="shared" si="38"/>
        <v>29</v>
      </c>
      <c r="S57" s="122">
        <f t="shared" si="38"/>
        <v>32</v>
      </c>
      <c r="T57" s="122">
        <f t="shared" si="38"/>
        <v>35</v>
      </c>
      <c r="U57" s="173">
        <f t="shared" si="38"/>
        <v>38</v>
      </c>
      <c r="V57" s="173">
        <f t="shared" si="38"/>
        <v>41</v>
      </c>
      <c r="W57" s="256">
        <f t="shared" si="38"/>
        <v>44</v>
      </c>
    </row>
    <row r="58" spans="1:23" ht="18" customHeight="1">
      <c r="A58" s="140">
        <v>3</v>
      </c>
      <c r="B58" s="65" t="s">
        <v>348</v>
      </c>
      <c r="C58" s="644">
        <v>0.3229166666666667</v>
      </c>
      <c r="D58" s="166">
        <v>48</v>
      </c>
      <c r="E58" s="640">
        <f t="shared" si="14"/>
        <v>51</v>
      </c>
      <c r="F58" s="635">
        <f t="shared" si="14"/>
        <v>54</v>
      </c>
      <c r="G58" s="166">
        <f t="shared" si="14"/>
        <v>57</v>
      </c>
      <c r="H58" s="459">
        <v>0.3333333333333333</v>
      </c>
      <c r="I58" s="640">
        <v>3</v>
      </c>
      <c r="J58" s="640">
        <f aca="true" t="shared" si="39" ref="J58:W59">I58+3</f>
        <v>6</v>
      </c>
      <c r="K58" s="635">
        <f t="shared" si="39"/>
        <v>9</v>
      </c>
      <c r="L58" s="166">
        <f t="shared" si="39"/>
        <v>12</v>
      </c>
      <c r="M58" s="640">
        <f t="shared" si="39"/>
        <v>15</v>
      </c>
      <c r="N58" s="640">
        <f t="shared" si="39"/>
        <v>18</v>
      </c>
      <c r="O58" s="166">
        <f t="shared" si="39"/>
        <v>21</v>
      </c>
      <c r="P58" s="166">
        <f t="shared" si="39"/>
        <v>24</v>
      </c>
      <c r="Q58" s="166">
        <f t="shared" si="39"/>
        <v>27</v>
      </c>
      <c r="R58" s="640">
        <f t="shared" si="39"/>
        <v>30</v>
      </c>
      <c r="S58" s="166">
        <f t="shared" si="39"/>
        <v>33</v>
      </c>
      <c r="T58" s="166">
        <f t="shared" si="39"/>
        <v>36</v>
      </c>
      <c r="U58" s="640">
        <f t="shared" si="39"/>
        <v>39</v>
      </c>
      <c r="V58" s="635">
        <f t="shared" si="39"/>
        <v>42</v>
      </c>
      <c r="W58" s="225">
        <f t="shared" si="39"/>
        <v>45</v>
      </c>
    </row>
    <row r="59" spans="1:23" ht="18" customHeight="1" thickBot="1">
      <c r="A59" s="115">
        <v>3</v>
      </c>
      <c r="B59" s="116" t="s">
        <v>347</v>
      </c>
      <c r="C59" s="645">
        <v>0.3236111111111111</v>
      </c>
      <c r="D59" s="248">
        <v>49</v>
      </c>
      <c r="E59" s="641">
        <f t="shared" si="14"/>
        <v>52</v>
      </c>
      <c r="F59" s="636">
        <f t="shared" si="14"/>
        <v>55</v>
      </c>
      <c r="G59" s="248">
        <f t="shared" si="14"/>
        <v>58</v>
      </c>
      <c r="H59" s="460">
        <v>0.3340277777777778</v>
      </c>
      <c r="I59" s="641">
        <v>4</v>
      </c>
      <c r="J59" s="641">
        <f>I59+3</f>
        <v>7</v>
      </c>
      <c r="K59" s="636">
        <f t="shared" si="39"/>
        <v>10</v>
      </c>
      <c r="L59" s="248">
        <f t="shared" si="39"/>
        <v>13</v>
      </c>
      <c r="M59" s="641">
        <f t="shared" si="39"/>
        <v>16</v>
      </c>
      <c r="N59" s="641">
        <f t="shared" si="39"/>
        <v>19</v>
      </c>
      <c r="O59" s="248">
        <f t="shared" si="39"/>
        <v>22</v>
      </c>
      <c r="P59" s="248">
        <f t="shared" si="39"/>
        <v>25</v>
      </c>
      <c r="Q59" s="248">
        <f t="shared" si="39"/>
        <v>28</v>
      </c>
      <c r="R59" s="641">
        <f t="shared" si="39"/>
        <v>31</v>
      </c>
      <c r="S59" s="248">
        <f t="shared" si="39"/>
        <v>34</v>
      </c>
      <c r="T59" s="248">
        <f t="shared" si="39"/>
        <v>37</v>
      </c>
      <c r="U59" s="641">
        <f t="shared" si="39"/>
        <v>40</v>
      </c>
      <c r="V59" s="636">
        <f t="shared" si="39"/>
        <v>43</v>
      </c>
      <c r="W59" s="252">
        <f t="shared" si="39"/>
        <v>46</v>
      </c>
    </row>
    <row r="60" spans="1:23" ht="18" customHeight="1">
      <c r="A60" s="107">
        <v>2</v>
      </c>
      <c r="B60" s="108" t="s">
        <v>129</v>
      </c>
      <c r="C60" s="109">
        <v>47</v>
      </c>
      <c r="D60" s="110">
        <f t="shared" si="14"/>
        <v>50</v>
      </c>
      <c r="E60" s="110">
        <f t="shared" si="14"/>
        <v>53</v>
      </c>
      <c r="F60" s="110">
        <f t="shared" si="14"/>
        <v>56</v>
      </c>
      <c r="G60" s="110">
        <f t="shared" si="14"/>
        <v>59</v>
      </c>
      <c r="H60" s="131">
        <v>0.3347222222222222</v>
      </c>
      <c r="I60" s="162">
        <v>5</v>
      </c>
      <c r="J60" s="110">
        <f aca="true" t="shared" si="40" ref="J60:W60">I60+3</f>
        <v>8</v>
      </c>
      <c r="K60" s="110">
        <f t="shared" si="40"/>
        <v>11</v>
      </c>
      <c r="L60" s="110">
        <f t="shared" si="40"/>
        <v>14</v>
      </c>
      <c r="M60" s="110">
        <f t="shared" si="40"/>
        <v>17</v>
      </c>
      <c r="N60" s="110">
        <f t="shared" si="40"/>
        <v>20</v>
      </c>
      <c r="O60" s="110">
        <f t="shared" si="40"/>
        <v>23</v>
      </c>
      <c r="P60" s="110">
        <f t="shared" si="40"/>
        <v>26</v>
      </c>
      <c r="Q60" s="110">
        <f t="shared" si="40"/>
        <v>29</v>
      </c>
      <c r="R60" s="110">
        <f t="shared" si="40"/>
        <v>32</v>
      </c>
      <c r="S60" s="110">
        <f t="shared" si="40"/>
        <v>35</v>
      </c>
      <c r="T60" s="110">
        <f t="shared" si="40"/>
        <v>38</v>
      </c>
      <c r="U60" s="162">
        <f t="shared" si="40"/>
        <v>41</v>
      </c>
      <c r="V60" s="162">
        <f t="shared" si="40"/>
        <v>44</v>
      </c>
      <c r="W60" s="223">
        <f t="shared" si="40"/>
        <v>47</v>
      </c>
    </row>
    <row r="61" spans="1:23" ht="18" customHeight="1" thickBot="1">
      <c r="A61" s="115">
        <v>1</v>
      </c>
      <c r="B61" s="116" t="s">
        <v>325</v>
      </c>
      <c r="C61" s="253">
        <v>0.325</v>
      </c>
      <c r="D61" s="118">
        <v>51</v>
      </c>
      <c r="E61" s="118">
        <f t="shared" si="14"/>
        <v>54</v>
      </c>
      <c r="F61" s="118">
        <f t="shared" si="14"/>
        <v>57</v>
      </c>
      <c r="G61" s="251">
        <v>0.3333333333333333</v>
      </c>
      <c r="H61" s="118">
        <v>3</v>
      </c>
      <c r="I61" s="118">
        <f aca="true" t="shared" si="41" ref="I61:W61">H61+3</f>
        <v>6</v>
      </c>
      <c r="J61" s="118">
        <f t="shared" si="41"/>
        <v>9</v>
      </c>
      <c r="K61" s="118">
        <f t="shared" si="41"/>
        <v>12</v>
      </c>
      <c r="L61" s="118">
        <f t="shared" si="41"/>
        <v>15</v>
      </c>
      <c r="M61" s="118">
        <f t="shared" si="41"/>
        <v>18</v>
      </c>
      <c r="N61" s="118">
        <f t="shared" si="41"/>
        <v>21</v>
      </c>
      <c r="O61" s="118">
        <f t="shared" si="41"/>
        <v>24</v>
      </c>
      <c r="P61" s="118">
        <f t="shared" si="41"/>
        <v>27</v>
      </c>
      <c r="Q61" s="118">
        <f t="shared" si="41"/>
        <v>30</v>
      </c>
      <c r="R61" s="118">
        <f t="shared" si="41"/>
        <v>33</v>
      </c>
      <c r="S61" s="118">
        <f t="shared" si="41"/>
        <v>36</v>
      </c>
      <c r="T61" s="118">
        <f t="shared" si="41"/>
        <v>39</v>
      </c>
      <c r="U61" s="248">
        <f t="shared" si="41"/>
        <v>42</v>
      </c>
      <c r="V61" s="248">
        <f t="shared" si="41"/>
        <v>45</v>
      </c>
      <c r="W61" s="252">
        <f t="shared" si="41"/>
        <v>48</v>
      </c>
    </row>
    <row r="62" ht="18" customHeight="1" thickBot="1"/>
    <row r="63" spans="1:3" ht="18" customHeight="1" thickBot="1">
      <c r="A63" s="103" t="s">
        <v>1</v>
      </c>
      <c r="B63" s="78" t="s">
        <v>2</v>
      </c>
      <c r="C63" s="209" t="s">
        <v>234</v>
      </c>
    </row>
    <row r="64" spans="1:8" ht="18" customHeight="1">
      <c r="A64" s="210">
        <v>27</v>
      </c>
      <c r="B64" s="74" t="s">
        <v>31</v>
      </c>
      <c r="C64" s="211">
        <v>0</v>
      </c>
      <c r="F64" s="215"/>
      <c r="G64" s="597" t="s">
        <v>316</v>
      </c>
      <c r="H64" s="597"/>
    </row>
    <row r="65" spans="1:11" ht="18" customHeight="1">
      <c r="A65" s="212">
        <v>26</v>
      </c>
      <c r="B65" s="19" t="s">
        <v>175</v>
      </c>
      <c r="C65" s="213">
        <v>2</v>
      </c>
      <c r="F65" s="216"/>
      <c r="G65" s="575" t="s">
        <v>317</v>
      </c>
      <c r="H65" s="575"/>
      <c r="I65" s="575"/>
      <c r="J65" s="575"/>
      <c r="K65" s="575"/>
    </row>
    <row r="66" spans="1:11" ht="18" customHeight="1">
      <c r="A66" s="212">
        <v>25</v>
      </c>
      <c r="B66" s="19" t="s">
        <v>173</v>
      </c>
      <c r="C66" s="213">
        <v>4</v>
      </c>
      <c r="F66" s="259"/>
      <c r="G66" s="575" t="s">
        <v>329</v>
      </c>
      <c r="H66" s="575"/>
      <c r="I66" s="575"/>
      <c r="J66" s="575"/>
      <c r="K66" s="575"/>
    </row>
    <row r="67" spans="1:3" ht="18" customHeight="1">
      <c r="A67" s="212">
        <v>24</v>
      </c>
      <c r="B67" s="19" t="s">
        <v>171</v>
      </c>
      <c r="C67" s="213">
        <v>6</v>
      </c>
    </row>
    <row r="68" spans="1:3" ht="18" customHeight="1">
      <c r="A68" s="212">
        <v>23</v>
      </c>
      <c r="B68" s="19" t="s">
        <v>169</v>
      </c>
      <c r="C68" s="213">
        <v>9</v>
      </c>
    </row>
    <row r="69" spans="1:3" ht="18" customHeight="1">
      <c r="A69" s="212">
        <v>22</v>
      </c>
      <c r="B69" s="19" t="s">
        <v>38</v>
      </c>
      <c r="C69" s="213">
        <v>11</v>
      </c>
    </row>
    <row r="70" spans="1:3" ht="18" customHeight="1">
      <c r="A70" s="212">
        <v>21</v>
      </c>
      <c r="B70" s="19" t="s">
        <v>166</v>
      </c>
      <c r="C70" s="213">
        <v>13</v>
      </c>
    </row>
    <row r="71" spans="1:3" ht="18" customHeight="1">
      <c r="A71" s="212">
        <v>20</v>
      </c>
      <c r="B71" s="19" t="s">
        <v>165</v>
      </c>
      <c r="C71" s="213">
        <v>14</v>
      </c>
    </row>
    <row r="72" spans="1:3" ht="18" customHeight="1">
      <c r="A72" s="212">
        <v>19</v>
      </c>
      <c r="B72" s="19" t="s">
        <v>163</v>
      </c>
      <c r="C72" s="213">
        <v>16</v>
      </c>
    </row>
    <row r="73" spans="1:3" ht="18" customHeight="1">
      <c r="A73" s="212">
        <v>18</v>
      </c>
      <c r="B73" s="19" t="s">
        <v>161</v>
      </c>
      <c r="C73" s="213">
        <v>17</v>
      </c>
    </row>
    <row r="74" spans="1:3" ht="18" customHeight="1">
      <c r="A74" s="212">
        <v>17</v>
      </c>
      <c r="B74" s="19" t="s">
        <v>88</v>
      </c>
      <c r="C74" s="213">
        <v>18</v>
      </c>
    </row>
    <row r="75" spans="1:3" ht="18" customHeight="1">
      <c r="A75" s="212">
        <v>16</v>
      </c>
      <c r="B75" s="19" t="s">
        <v>159</v>
      </c>
      <c r="C75" s="213">
        <v>19</v>
      </c>
    </row>
    <row r="76" spans="1:3" ht="18" customHeight="1">
      <c r="A76" s="212">
        <v>15</v>
      </c>
      <c r="B76" s="19" t="s">
        <v>157</v>
      </c>
      <c r="C76" s="213">
        <v>21</v>
      </c>
    </row>
    <row r="77" spans="1:3" ht="18" customHeight="1">
      <c r="A77" s="212">
        <v>14</v>
      </c>
      <c r="B77" s="19" t="s">
        <v>155</v>
      </c>
      <c r="C77" s="213">
        <v>22</v>
      </c>
    </row>
    <row r="78" spans="1:3" ht="18" customHeight="1">
      <c r="A78" s="212">
        <v>13</v>
      </c>
      <c r="B78" s="19" t="s">
        <v>30</v>
      </c>
      <c r="C78" s="213">
        <v>23</v>
      </c>
    </row>
    <row r="79" spans="1:3" ht="18" customHeight="1">
      <c r="A79" s="212">
        <v>12</v>
      </c>
      <c r="B79" s="19" t="s">
        <v>153</v>
      </c>
      <c r="C79" s="213">
        <v>24</v>
      </c>
    </row>
    <row r="80" spans="1:3" ht="18" customHeight="1">
      <c r="A80" s="212">
        <v>11</v>
      </c>
      <c r="B80" s="19" t="s">
        <v>151</v>
      </c>
      <c r="C80" s="213">
        <v>26</v>
      </c>
    </row>
    <row r="81" spans="1:3" ht="18" customHeight="1">
      <c r="A81" s="212">
        <v>10</v>
      </c>
      <c r="B81" s="19" t="s">
        <v>150</v>
      </c>
      <c r="C81" s="213">
        <v>27</v>
      </c>
    </row>
    <row r="82" spans="1:3" ht="18" customHeight="1">
      <c r="A82" s="212">
        <v>9</v>
      </c>
      <c r="B82" s="19" t="s">
        <v>147</v>
      </c>
      <c r="C82" s="213">
        <v>29</v>
      </c>
    </row>
    <row r="83" spans="1:3" ht="18" customHeight="1">
      <c r="A83" s="212">
        <v>8</v>
      </c>
      <c r="B83" s="19" t="s">
        <v>146</v>
      </c>
      <c r="C83" s="213">
        <v>30</v>
      </c>
    </row>
    <row r="84" spans="1:3" ht="18" customHeight="1">
      <c r="A84" s="212">
        <v>7</v>
      </c>
      <c r="B84" s="19" t="s">
        <v>144</v>
      </c>
      <c r="C84" s="213">
        <v>32</v>
      </c>
    </row>
    <row r="85" spans="1:3" ht="18" customHeight="1">
      <c r="A85" s="212">
        <v>6</v>
      </c>
      <c r="B85" s="19" t="s">
        <v>142</v>
      </c>
      <c r="C85" s="213">
        <v>33</v>
      </c>
    </row>
    <row r="86" spans="1:3" ht="18" customHeight="1">
      <c r="A86" s="212">
        <v>5</v>
      </c>
      <c r="B86" s="19" t="s">
        <v>140</v>
      </c>
      <c r="C86" s="213">
        <v>34</v>
      </c>
    </row>
    <row r="87" spans="1:3" ht="18" customHeight="1">
      <c r="A87" s="212">
        <v>4</v>
      </c>
      <c r="B87" s="19" t="s">
        <v>28</v>
      </c>
      <c r="C87" s="213">
        <v>36</v>
      </c>
    </row>
    <row r="88" spans="1:3" ht="18" customHeight="1">
      <c r="A88" s="212">
        <v>3</v>
      </c>
      <c r="B88" s="19" t="s">
        <v>30</v>
      </c>
      <c r="C88" s="213">
        <v>37</v>
      </c>
    </row>
    <row r="89" spans="1:3" ht="18" customHeight="1">
      <c r="A89" s="212">
        <v>2</v>
      </c>
      <c r="B89" s="19" t="s">
        <v>129</v>
      </c>
      <c r="C89" s="213">
        <v>38</v>
      </c>
    </row>
    <row r="90" spans="1:3" ht="18" customHeight="1" thickBot="1">
      <c r="A90" s="214">
        <v>1</v>
      </c>
      <c r="B90" s="21" t="s">
        <v>31</v>
      </c>
      <c r="C90" s="213">
        <v>40</v>
      </c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5">
    <mergeCell ref="G64:H64"/>
    <mergeCell ref="G65:K65"/>
    <mergeCell ref="A2:B2"/>
    <mergeCell ref="A1:E1"/>
    <mergeCell ref="G66:K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  <col min="8" max="9" width="9.00390625" style="0" customWidth="1"/>
  </cols>
  <sheetData>
    <row r="1" spans="1:6" ht="26.25" customHeight="1">
      <c r="A1" s="561" t="s">
        <v>200</v>
      </c>
      <c r="B1" s="562"/>
      <c r="C1" s="601" t="s">
        <v>226</v>
      </c>
      <c r="D1" s="602"/>
      <c r="E1" s="8" t="s">
        <v>419</v>
      </c>
      <c r="F1" s="9" t="s">
        <v>375</v>
      </c>
    </row>
    <row r="2" spans="1:6" ht="26.25" customHeight="1">
      <c r="A2" s="565" t="s">
        <v>362</v>
      </c>
      <c r="B2" s="566"/>
      <c r="C2" s="566" t="s">
        <v>259</v>
      </c>
      <c r="D2" s="566"/>
      <c r="E2" s="10" t="s">
        <v>258</v>
      </c>
      <c r="F2" s="11" t="s">
        <v>360</v>
      </c>
    </row>
    <row r="3" ht="14.25" thickBot="1"/>
    <row r="4" spans="1:9" s="1" customFormat="1" ht="18" customHeight="1" thickBot="1">
      <c r="A4" s="12" t="s">
        <v>1</v>
      </c>
      <c r="B4" s="13" t="s">
        <v>2</v>
      </c>
      <c r="C4" s="13" t="s">
        <v>4</v>
      </c>
      <c r="D4" s="13" t="s">
        <v>5</v>
      </c>
      <c r="E4" s="13" t="s">
        <v>265</v>
      </c>
      <c r="F4" s="14" t="s">
        <v>8</v>
      </c>
      <c r="G4" s="4"/>
      <c r="H4" s="4"/>
      <c r="I4" s="4"/>
    </row>
    <row r="5" spans="1:9" s="1" customFormat="1" ht="18" customHeight="1">
      <c r="A5" s="29">
        <v>1</v>
      </c>
      <c r="B5" s="30" t="s">
        <v>88</v>
      </c>
      <c r="C5" s="30">
        <v>0</v>
      </c>
      <c r="D5" s="30">
        <v>0</v>
      </c>
      <c r="E5" s="49" t="s">
        <v>285</v>
      </c>
      <c r="F5" s="50" t="s">
        <v>89</v>
      </c>
      <c r="G5" s="4"/>
      <c r="H5" s="4"/>
      <c r="I5" s="4"/>
    </row>
    <row r="6" spans="1:9" s="1" customFormat="1" ht="18" customHeight="1">
      <c r="A6" s="18">
        <v>2</v>
      </c>
      <c r="B6" s="5" t="s">
        <v>178</v>
      </c>
      <c r="C6" s="5">
        <v>1.5</v>
      </c>
      <c r="D6" s="5">
        <f>C6+D5</f>
        <v>1.5</v>
      </c>
      <c r="E6" s="37"/>
      <c r="F6" s="19" t="s">
        <v>163</v>
      </c>
      <c r="G6" s="4"/>
      <c r="H6" s="4"/>
      <c r="I6" s="4"/>
    </row>
    <row r="7" spans="1:9" s="1" customFormat="1" ht="18" customHeight="1">
      <c r="A7" s="18">
        <v>3</v>
      </c>
      <c r="B7" s="5" t="s">
        <v>179</v>
      </c>
      <c r="C7" s="5">
        <v>0.8</v>
      </c>
      <c r="D7" s="5">
        <f>C7+D6</f>
        <v>2.3</v>
      </c>
      <c r="E7" s="37"/>
      <c r="F7" s="19" t="s">
        <v>180</v>
      </c>
      <c r="G7" s="4"/>
      <c r="H7" s="4"/>
      <c r="I7" s="4"/>
    </row>
    <row r="8" spans="1:9" s="1" customFormat="1" ht="18" customHeight="1">
      <c r="A8" s="18">
        <v>4</v>
      </c>
      <c r="B8" s="5" t="s">
        <v>181</v>
      </c>
      <c r="C8" s="5">
        <v>0.5</v>
      </c>
      <c r="D8" s="5">
        <f aca="true" t="shared" si="0" ref="D8:D19">C8+D7</f>
        <v>2.8</v>
      </c>
      <c r="E8" s="37"/>
      <c r="F8" s="19" t="s">
        <v>183</v>
      </c>
      <c r="G8" s="4"/>
      <c r="H8" s="4"/>
      <c r="I8" s="4"/>
    </row>
    <row r="9" spans="1:9" s="1" customFormat="1" ht="18" customHeight="1">
      <c r="A9" s="18">
        <v>5</v>
      </c>
      <c r="B9" s="5" t="s">
        <v>182</v>
      </c>
      <c r="C9" s="5">
        <v>0.8</v>
      </c>
      <c r="D9" s="5">
        <f t="shared" si="0"/>
        <v>3.5999999999999996</v>
      </c>
      <c r="E9" s="37"/>
      <c r="F9" s="19" t="s">
        <v>184</v>
      </c>
      <c r="G9" s="4"/>
      <c r="H9" s="4"/>
      <c r="I9" s="4"/>
    </row>
    <row r="10" spans="1:9" s="1" customFormat="1" ht="18" customHeight="1">
      <c r="A10" s="18">
        <v>6</v>
      </c>
      <c r="B10" s="5" t="s">
        <v>185</v>
      </c>
      <c r="C10" s="5">
        <v>1.2</v>
      </c>
      <c r="D10" s="5">
        <f t="shared" si="0"/>
        <v>4.8</v>
      </c>
      <c r="E10" s="37"/>
      <c r="F10" s="19" t="s">
        <v>186</v>
      </c>
      <c r="G10" s="4"/>
      <c r="H10" s="4"/>
      <c r="I10" s="4"/>
    </row>
    <row r="11" spans="1:9" s="1" customFormat="1" ht="18" customHeight="1">
      <c r="A11" s="18">
        <v>7</v>
      </c>
      <c r="B11" s="5" t="s">
        <v>187</v>
      </c>
      <c r="C11" s="5">
        <v>1.5</v>
      </c>
      <c r="D11" s="5">
        <f t="shared" si="0"/>
        <v>6.3</v>
      </c>
      <c r="E11" s="37"/>
      <c r="F11" s="19"/>
      <c r="G11" s="4"/>
      <c r="H11" s="4"/>
      <c r="I11" s="4"/>
    </row>
    <row r="12" spans="1:9" s="1" customFormat="1" ht="18" customHeight="1">
      <c r="A12" s="18">
        <v>8</v>
      </c>
      <c r="B12" s="5" t="s">
        <v>188</v>
      </c>
      <c r="C12" s="5">
        <v>0.7</v>
      </c>
      <c r="D12" s="5">
        <f t="shared" si="0"/>
        <v>7</v>
      </c>
      <c r="E12" s="37"/>
      <c r="F12" s="19" t="s">
        <v>189</v>
      </c>
      <c r="G12" s="4"/>
      <c r="H12" s="4"/>
      <c r="I12" s="4"/>
    </row>
    <row r="13" spans="1:9" s="1" customFormat="1" ht="18" customHeight="1">
      <c r="A13" s="18">
        <v>9</v>
      </c>
      <c r="B13" s="5" t="s">
        <v>191</v>
      </c>
      <c r="C13" s="5">
        <v>0.6</v>
      </c>
      <c r="D13" s="5">
        <f t="shared" si="0"/>
        <v>7.6</v>
      </c>
      <c r="E13" s="37"/>
      <c r="F13" s="19" t="s">
        <v>192</v>
      </c>
      <c r="G13" s="4"/>
      <c r="H13" s="4"/>
      <c r="I13" s="4"/>
    </row>
    <row r="14" spans="1:9" s="1" customFormat="1" ht="18" customHeight="1">
      <c r="A14" s="18">
        <v>10</v>
      </c>
      <c r="B14" s="5" t="s">
        <v>190</v>
      </c>
      <c r="C14" s="5">
        <v>0.7</v>
      </c>
      <c r="D14" s="5">
        <f t="shared" si="0"/>
        <v>8.299999999999999</v>
      </c>
      <c r="E14" s="37"/>
      <c r="F14" s="19" t="s">
        <v>193</v>
      </c>
      <c r="G14" s="4"/>
      <c r="H14" s="4"/>
      <c r="I14" s="4"/>
    </row>
    <row r="15" spans="1:9" s="1" customFormat="1" ht="18" customHeight="1">
      <c r="A15" s="18">
        <v>11</v>
      </c>
      <c r="B15" s="5" t="s">
        <v>194</v>
      </c>
      <c r="C15" s="5">
        <v>0.7</v>
      </c>
      <c r="D15" s="5">
        <f t="shared" si="0"/>
        <v>8.999999999999998</v>
      </c>
      <c r="E15" s="37"/>
      <c r="F15" s="19"/>
      <c r="G15" s="4"/>
      <c r="H15" s="4"/>
      <c r="I15" s="4"/>
    </row>
    <row r="16" spans="1:9" s="1" customFormat="1" ht="18" customHeight="1">
      <c r="A16" s="18">
        <v>12</v>
      </c>
      <c r="B16" s="5" t="s">
        <v>195</v>
      </c>
      <c r="C16" s="5">
        <v>0.4</v>
      </c>
      <c r="D16" s="5">
        <f t="shared" si="0"/>
        <v>9.399999999999999</v>
      </c>
      <c r="E16" s="37"/>
      <c r="F16" s="19" t="s">
        <v>196</v>
      </c>
      <c r="G16" s="4"/>
      <c r="H16" s="4"/>
      <c r="I16" s="4"/>
    </row>
    <row r="17" spans="1:9" s="1" customFormat="1" ht="18" customHeight="1">
      <c r="A17" s="18">
        <v>13</v>
      </c>
      <c r="B17" s="5" t="s">
        <v>197</v>
      </c>
      <c r="C17" s="5">
        <v>0.6</v>
      </c>
      <c r="D17" s="5">
        <f t="shared" si="0"/>
        <v>9.999999999999998</v>
      </c>
      <c r="E17" s="37"/>
      <c r="F17" s="19" t="s">
        <v>198</v>
      </c>
      <c r="G17" s="4"/>
      <c r="H17" s="4"/>
      <c r="I17" s="4"/>
    </row>
    <row r="18" spans="1:9" s="1" customFormat="1" ht="18" customHeight="1">
      <c r="A18" s="18">
        <v>14</v>
      </c>
      <c r="B18" s="5" t="s">
        <v>92</v>
      </c>
      <c r="C18" s="5">
        <v>0.6</v>
      </c>
      <c r="D18" s="5">
        <f t="shared" si="0"/>
        <v>10.599999999999998</v>
      </c>
      <c r="E18" s="37" t="s">
        <v>286</v>
      </c>
      <c r="F18" s="19" t="s">
        <v>199</v>
      </c>
      <c r="G18" s="4"/>
      <c r="H18" s="4"/>
      <c r="I18" s="4"/>
    </row>
    <row r="19" spans="1:9" s="1" customFormat="1" ht="18" customHeight="1" thickBot="1">
      <c r="A19" s="42">
        <v>15</v>
      </c>
      <c r="B19" s="20" t="s">
        <v>30</v>
      </c>
      <c r="C19" s="20">
        <v>0.8</v>
      </c>
      <c r="D19" s="20">
        <f t="shared" si="0"/>
        <v>11.399999999999999</v>
      </c>
      <c r="E19" s="197" t="s">
        <v>287</v>
      </c>
      <c r="F19" s="21"/>
      <c r="G19" s="4"/>
      <c r="H19" s="4"/>
      <c r="I19" s="4"/>
    </row>
    <row r="20" spans="1:9" s="1" customFormat="1" ht="18" customHeight="1">
      <c r="A20" s="17"/>
      <c r="B20" s="17"/>
      <c r="C20" s="17"/>
      <c r="D20" s="17"/>
      <c r="E20" s="38"/>
      <c r="F20" s="38"/>
      <c r="G20" s="4"/>
      <c r="H20" s="4"/>
      <c r="I20" s="4"/>
    </row>
    <row r="21" spans="1:9" s="1" customFormat="1" ht="18" customHeight="1">
      <c r="A21" s="596" t="s">
        <v>201</v>
      </c>
      <c r="B21" s="596"/>
      <c r="C21" s="596"/>
      <c r="D21" s="17"/>
      <c r="E21" s="38"/>
      <c r="F21" s="38"/>
      <c r="G21" s="4"/>
      <c r="H21" s="4"/>
      <c r="I21" s="4"/>
    </row>
    <row r="22" spans="1:9" s="1" customFormat="1" ht="18" customHeight="1" thickBot="1">
      <c r="A22" s="17"/>
      <c r="B22" s="17"/>
      <c r="C22" s="17"/>
      <c r="D22" s="17"/>
      <c r="E22" s="38"/>
      <c r="F22" s="38"/>
      <c r="G22" s="4"/>
      <c r="H22" s="4"/>
      <c r="I22" s="4"/>
    </row>
    <row r="23" spans="1:9" s="1" customFormat="1" ht="18" customHeight="1" thickBot="1">
      <c r="A23" s="2" t="s">
        <v>1</v>
      </c>
      <c r="B23" s="3" t="s">
        <v>2</v>
      </c>
      <c r="C23" s="7" t="s">
        <v>358</v>
      </c>
      <c r="D23" s="17"/>
      <c r="E23" s="38"/>
      <c r="F23" s="38"/>
      <c r="G23" s="4"/>
      <c r="H23" s="4"/>
      <c r="I23" s="4"/>
    </row>
    <row r="24" spans="1:9" s="1" customFormat="1" ht="18" customHeight="1">
      <c r="A24" s="29">
        <v>1</v>
      </c>
      <c r="B24" s="30" t="s">
        <v>88</v>
      </c>
      <c r="C24" s="305">
        <v>0</v>
      </c>
      <c r="D24" s="17"/>
      <c r="E24" s="38"/>
      <c r="F24" s="38"/>
      <c r="G24" s="4"/>
      <c r="H24" s="4"/>
      <c r="I24" s="4"/>
    </row>
    <row r="25" spans="1:9" s="1" customFormat="1" ht="18" customHeight="1">
      <c r="A25" s="18">
        <v>2</v>
      </c>
      <c r="B25" s="5" t="s">
        <v>178</v>
      </c>
      <c r="C25" s="31">
        <v>2</v>
      </c>
      <c r="D25" s="17"/>
      <c r="E25" s="38"/>
      <c r="F25" s="38"/>
      <c r="G25" s="4"/>
      <c r="H25" s="4"/>
      <c r="I25" s="4"/>
    </row>
    <row r="26" spans="1:9" s="1" customFormat="1" ht="18" customHeight="1">
      <c r="A26" s="18">
        <v>3</v>
      </c>
      <c r="B26" s="5" t="s">
        <v>179</v>
      </c>
      <c r="C26" s="31">
        <v>4</v>
      </c>
      <c r="D26" s="17"/>
      <c r="E26" s="38"/>
      <c r="F26" s="38"/>
      <c r="G26" s="4"/>
      <c r="H26" s="4"/>
      <c r="I26" s="4"/>
    </row>
    <row r="27" spans="1:9" s="1" customFormat="1" ht="18" customHeight="1">
      <c r="A27" s="18">
        <v>4</v>
      </c>
      <c r="B27" s="5" t="s">
        <v>181</v>
      </c>
      <c r="C27" s="31">
        <v>5</v>
      </c>
      <c r="D27" s="17"/>
      <c r="E27" s="38"/>
      <c r="F27" s="38"/>
      <c r="G27" s="4"/>
      <c r="H27" s="4"/>
      <c r="I27" s="4"/>
    </row>
    <row r="28" spans="1:9" s="1" customFormat="1" ht="18" customHeight="1">
      <c r="A28" s="18">
        <v>5</v>
      </c>
      <c r="B28" s="5" t="s">
        <v>182</v>
      </c>
      <c r="C28" s="31">
        <v>7</v>
      </c>
      <c r="D28" s="4"/>
      <c r="E28" s="4"/>
      <c r="F28" s="4"/>
      <c r="G28" s="4"/>
      <c r="H28" s="4"/>
      <c r="I28" s="4"/>
    </row>
    <row r="29" spans="1:9" s="1" customFormat="1" ht="18" customHeight="1">
      <c r="A29" s="18">
        <v>6</v>
      </c>
      <c r="B29" s="5" t="s">
        <v>185</v>
      </c>
      <c r="C29" s="31">
        <v>9</v>
      </c>
      <c r="D29" s="4"/>
      <c r="E29" s="4"/>
      <c r="F29" s="4"/>
      <c r="G29" s="4"/>
      <c r="H29" s="4"/>
      <c r="I29" s="4"/>
    </row>
    <row r="30" spans="1:9" s="1" customFormat="1" ht="18" customHeight="1">
      <c r="A30" s="18">
        <v>7</v>
      </c>
      <c r="B30" s="5" t="s">
        <v>187</v>
      </c>
      <c r="C30" s="31">
        <v>11</v>
      </c>
      <c r="D30" s="4"/>
      <c r="E30" s="4"/>
      <c r="F30" s="4"/>
      <c r="G30" s="4"/>
      <c r="H30" s="4"/>
      <c r="I30" s="4"/>
    </row>
    <row r="31" spans="1:9" s="1" customFormat="1" ht="18" customHeight="1">
      <c r="A31" s="18">
        <v>8</v>
      </c>
      <c r="B31" s="5" t="s">
        <v>188</v>
      </c>
      <c r="C31" s="31">
        <v>13</v>
      </c>
      <c r="D31" s="4"/>
      <c r="E31" s="4"/>
      <c r="F31" s="4"/>
      <c r="G31" s="4"/>
      <c r="H31" s="4"/>
      <c r="I31" s="4"/>
    </row>
    <row r="32" spans="1:9" s="1" customFormat="1" ht="18" customHeight="1">
      <c r="A32" s="18">
        <v>9</v>
      </c>
      <c r="B32" s="5" t="s">
        <v>191</v>
      </c>
      <c r="C32" s="31">
        <v>14</v>
      </c>
      <c r="D32" s="4"/>
      <c r="E32" s="4"/>
      <c r="F32" s="4"/>
      <c r="G32" s="4"/>
      <c r="H32" s="4"/>
      <c r="I32" s="4"/>
    </row>
    <row r="33" spans="1:9" s="1" customFormat="1" ht="18" customHeight="1">
      <c r="A33" s="18">
        <v>10</v>
      </c>
      <c r="B33" s="5" t="s">
        <v>190</v>
      </c>
      <c r="C33" s="31">
        <v>16</v>
      </c>
      <c r="D33" s="4"/>
      <c r="E33" s="4"/>
      <c r="F33" s="4"/>
      <c r="G33" s="4"/>
      <c r="H33" s="4"/>
      <c r="I33" s="4"/>
    </row>
    <row r="34" spans="1:9" s="1" customFormat="1" ht="18" customHeight="1">
      <c r="A34" s="18">
        <v>11</v>
      </c>
      <c r="B34" s="5" t="s">
        <v>194</v>
      </c>
      <c r="C34" s="31">
        <v>18</v>
      </c>
      <c r="D34" s="4"/>
      <c r="E34" s="4"/>
      <c r="F34" s="4"/>
      <c r="G34" s="4"/>
      <c r="H34" s="4"/>
      <c r="I34" s="4"/>
    </row>
    <row r="35" spans="1:3" s="1" customFormat="1" ht="18" customHeight="1">
      <c r="A35" s="18">
        <v>12</v>
      </c>
      <c r="B35" s="5" t="s">
        <v>195</v>
      </c>
      <c r="C35" s="31">
        <v>19</v>
      </c>
    </row>
    <row r="36" spans="1:3" ht="18" customHeight="1">
      <c r="A36" s="18">
        <v>13</v>
      </c>
      <c r="B36" s="5" t="s">
        <v>197</v>
      </c>
      <c r="C36" s="306">
        <v>20</v>
      </c>
    </row>
    <row r="37" spans="1:3" ht="18" customHeight="1">
      <c r="A37" s="18">
        <v>14</v>
      </c>
      <c r="B37" s="5" t="s">
        <v>92</v>
      </c>
      <c r="C37" s="306">
        <v>21</v>
      </c>
    </row>
    <row r="38" spans="1:3" ht="18" customHeight="1" thickBot="1">
      <c r="A38" s="42">
        <v>15</v>
      </c>
      <c r="B38" s="20" t="s">
        <v>30</v>
      </c>
      <c r="C38" s="307">
        <v>23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</sheetData>
  <mergeCells count="5">
    <mergeCell ref="A1:B1"/>
    <mergeCell ref="C1:D1"/>
    <mergeCell ref="A2:B2"/>
    <mergeCell ref="C2:D2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Fujinami</dc:creator>
  <cp:keywords/>
  <dc:description/>
  <cp:lastModifiedBy>Davy Fujinami</cp:lastModifiedBy>
  <dcterms:created xsi:type="dcterms:W3CDTF">2011-09-05T04:18:03Z</dcterms:created>
  <dcterms:modified xsi:type="dcterms:W3CDTF">2011-09-11T17:22:21Z</dcterms:modified>
  <cp:category/>
  <cp:version/>
  <cp:contentType/>
  <cp:contentStatus/>
</cp:coreProperties>
</file>